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seit.local\Seit\Seit\10. Programmes\EM\Jäätmeprojektid\Blastic\WP2 Mapping\2. Methodology\"/>
    </mc:Choice>
  </mc:AlternateContent>
  <bookViews>
    <workbookView xWindow="0" yWindow="0" windowWidth="28800" windowHeight="12435"/>
  </bookViews>
  <sheets>
    <sheet name="Ievads" sheetId="1" r:id="rId1"/>
    <sheet name="Pārbaudes anketa" sheetId="2" r:id="rId2"/>
    <sheet name="Prioritizācija" sheetId="3" r:id="rId3"/>
  </sheets>
  <definedNames>
    <definedName name="_xlnm._FilterDatabase" localSheetId="1" hidden="1">'Pārbaudes anketa'!$A$3:$J$78</definedName>
    <definedName name="_xlnm.Print_Area" localSheetId="0">Ievads!$A$1:$F$42</definedName>
    <definedName name="_xlnm.Print_Area" localSheetId="1">'Pārbaudes anketa'!$A$1:$J$78</definedName>
    <definedName name="_xlnm.Print_Titles" localSheetId="1">'Pārbaudes anketa'!$3:$3</definedName>
    <definedName name="Z_7681F02F_95B1_4B4B_BEE7_DAE15874D039_.wvu.Cols" localSheetId="1" hidden="1">'Pārbaudes anketa'!$K:$M</definedName>
    <definedName name="Z_7681F02F_95B1_4B4B_BEE7_DAE15874D039_.wvu.FilterData" localSheetId="1" hidden="1">'Pārbaudes anketa'!$A$3:$J$78</definedName>
    <definedName name="Z_7681F02F_95B1_4B4B_BEE7_DAE15874D039_.wvu.PrintArea" localSheetId="0" hidden="1">Ievads!$A$1:$F$42</definedName>
    <definedName name="Z_7681F02F_95B1_4B4B_BEE7_DAE15874D039_.wvu.PrintTitles" localSheetId="1" hidden="1">'Pārbaudes anketa'!$3:$3</definedName>
  </definedNames>
  <calcPr calcId="152511"/>
  <customWorkbookViews>
    <customWorkbookView name="Evelin Piirsalu - Personal View" guid="{7681F02F-95B1-4B4B-BEE7-DAE15874D039}" mergeInterval="0" personalView="1" maximized="1" xWindow="-8" yWindow="-8" windowWidth="1936" windowHeight="1056" activeSheetId="2"/>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26" i="3" l="1"/>
  <c r="D26" i="3"/>
  <c r="J26" i="3"/>
  <c r="C24" i="3"/>
  <c r="D24" i="3"/>
  <c r="J24" i="3"/>
  <c r="C3" i="3"/>
  <c r="I75" i="2" l="1"/>
  <c r="C4" i="3"/>
  <c r="D4" i="3"/>
  <c r="C5" i="3"/>
  <c r="D5" i="3"/>
  <c r="C6" i="3"/>
  <c r="D6" i="3"/>
  <c r="C7" i="3"/>
  <c r="D7" i="3"/>
  <c r="C8" i="3"/>
  <c r="D8" i="3"/>
  <c r="C9" i="3"/>
  <c r="D9" i="3"/>
  <c r="C10" i="3"/>
  <c r="D10" i="3"/>
  <c r="C11" i="3"/>
  <c r="D11" i="3"/>
  <c r="C12" i="3"/>
  <c r="D12" i="3"/>
  <c r="C13" i="3"/>
  <c r="D13" i="3"/>
  <c r="C14" i="3"/>
  <c r="D14" i="3"/>
  <c r="C15" i="3"/>
  <c r="D15" i="3"/>
  <c r="C16" i="3"/>
  <c r="D16" i="3"/>
  <c r="C17" i="3"/>
  <c r="D17" i="3"/>
  <c r="C18" i="3"/>
  <c r="D18" i="3"/>
  <c r="C19" i="3"/>
  <c r="D19" i="3"/>
  <c r="C20" i="3"/>
  <c r="D20" i="3"/>
  <c r="C21" i="3"/>
  <c r="D21" i="3"/>
  <c r="C22" i="3"/>
  <c r="D22" i="3"/>
  <c r="C23" i="3"/>
  <c r="D23" i="3"/>
  <c r="C25" i="3"/>
  <c r="D25" i="3"/>
  <c r="D3" i="3"/>
  <c r="J5" i="3"/>
  <c r="J6" i="3"/>
  <c r="J7" i="3"/>
  <c r="J8" i="3"/>
  <c r="J9" i="3"/>
  <c r="J10" i="3"/>
  <c r="J11" i="3"/>
  <c r="J12" i="3"/>
  <c r="J13" i="3"/>
  <c r="J14" i="3"/>
  <c r="J15" i="3"/>
  <c r="J16" i="3"/>
  <c r="J17" i="3"/>
  <c r="J18" i="3"/>
  <c r="J19" i="3"/>
  <c r="J20" i="3"/>
  <c r="J21" i="3"/>
  <c r="J22" i="3"/>
  <c r="J23" i="3"/>
  <c r="J25" i="3"/>
  <c r="J4" i="3"/>
  <c r="J3" i="3"/>
  <c r="K18" i="2"/>
  <c r="K78" i="2"/>
  <c r="I78" i="2" s="1"/>
  <c r="K73" i="2"/>
  <c r="K68" i="2"/>
  <c r="K65" i="2"/>
  <c r="K59" i="2"/>
  <c r="K55" i="2"/>
  <c r="K43" i="2"/>
  <c r="K37" i="2"/>
  <c r="K33" i="2"/>
  <c r="K30" i="2"/>
  <c r="K26" i="2"/>
  <c r="K23" i="2"/>
  <c r="I23" i="2"/>
  <c r="M23" i="2"/>
  <c r="L23" i="2"/>
  <c r="K10" i="2"/>
  <c r="M10" i="2"/>
  <c r="L10" i="2"/>
  <c r="M18" i="2"/>
  <c r="L18" i="2"/>
  <c r="I18" i="2" s="1"/>
  <c r="M26" i="2"/>
  <c r="L26" i="2"/>
  <c r="M33" i="2"/>
  <c r="L33" i="2"/>
  <c r="M68" i="2"/>
  <c r="L68" i="2"/>
  <c r="I68" i="2" s="1"/>
  <c r="M78" i="2"/>
  <c r="L78" i="2"/>
  <c r="M73" i="2"/>
  <c r="L73" i="2"/>
  <c r="I73" i="2" s="1"/>
  <c r="M65" i="2"/>
  <c r="L65" i="2"/>
  <c r="I65" i="2" s="1"/>
  <c r="L59" i="2"/>
  <c r="I59" i="2"/>
  <c r="M55" i="2"/>
  <c r="L55" i="2"/>
  <c r="M43" i="2"/>
  <c r="L43" i="2"/>
  <c r="I43" i="2" s="1"/>
  <c r="M59" i="2"/>
  <c r="M37" i="2"/>
  <c r="L37" i="2"/>
  <c r="I37" i="2" s="1"/>
  <c r="M30" i="2"/>
  <c r="L30" i="2"/>
  <c r="J37" i="2" s="1"/>
  <c r="I33" i="2"/>
  <c r="I26" i="2"/>
  <c r="I10" i="2" l="1"/>
  <c r="I55" i="2"/>
  <c r="I30" i="2"/>
</calcChain>
</file>

<file path=xl/comments1.xml><?xml version="1.0" encoding="utf-8"?>
<comments xmlns="http://schemas.openxmlformats.org/spreadsheetml/2006/main">
  <authors>
    <author>Evelin Piirsalu</author>
  </authors>
  <commentList>
    <comment ref="I3" authorId="0" shapeId="0">
      <text>
        <r>
          <rPr>
            <sz val="11"/>
            <color indexed="81"/>
            <rFont val="Tahoma"/>
            <family val="2"/>
            <charset val="186"/>
          </rPr>
          <t>Only values 1,2 or 3 are allowed</t>
        </r>
      </text>
    </comment>
  </commentList>
</comments>
</file>

<file path=xl/sharedStrings.xml><?xml version="1.0" encoding="utf-8"?>
<sst xmlns="http://schemas.openxmlformats.org/spreadsheetml/2006/main" count="414" uniqueCount="339">
  <si>
    <t>A6</t>
  </si>
  <si>
    <t>B4</t>
  </si>
  <si>
    <t>B1</t>
  </si>
  <si>
    <t>C1</t>
  </si>
  <si>
    <t>C2</t>
  </si>
  <si>
    <t>C4</t>
  </si>
  <si>
    <t>C5</t>
  </si>
  <si>
    <t>D1</t>
  </si>
  <si>
    <t>D3</t>
  </si>
  <si>
    <t>D4</t>
  </si>
  <si>
    <t>A1</t>
  </si>
  <si>
    <t>A2</t>
  </si>
  <si>
    <t>A3</t>
  </si>
  <si>
    <t>A4</t>
  </si>
  <si>
    <t>B5</t>
  </si>
  <si>
    <t>B6</t>
  </si>
  <si>
    <t>B7</t>
  </si>
  <si>
    <t>A5</t>
  </si>
  <si>
    <t>B2</t>
  </si>
  <si>
    <t>B3</t>
  </si>
  <si>
    <t>D5</t>
  </si>
  <si>
    <t>E1</t>
  </si>
  <si>
    <t>E2</t>
  </si>
  <si>
    <t>E3</t>
  </si>
  <si>
    <t>E4</t>
  </si>
  <si>
    <t>E5</t>
  </si>
  <si>
    <t>E6</t>
  </si>
  <si>
    <t>E7</t>
  </si>
  <si>
    <t>E8</t>
  </si>
  <si>
    <t>E9</t>
  </si>
  <si>
    <t>E10</t>
  </si>
  <si>
    <t>E11</t>
  </si>
  <si>
    <t>E12</t>
  </si>
  <si>
    <t>E13</t>
  </si>
  <si>
    <t>F1</t>
  </si>
  <si>
    <t>F2</t>
  </si>
  <si>
    <t>F3</t>
  </si>
  <si>
    <t>F4</t>
  </si>
  <si>
    <t>F5</t>
  </si>
  <si>
    <t>F6</t>
  </si>
  <si>
    <t>G1</t>
  </si>
  <si>
    <t>G2</t>
  </si>
  <si>
    <t>G3</t>
  </si>
  <si>
    <t>G4</t>
  </si>
  <si>
    <t>G5</t>
  </si>
  <si>
    <t>G6</t>
  </si>
  <si>
    <t>H1</t>
  </si>
  <si>
    <t>H2</t>
  </si>
  <si>
    <t>H3</t>
  </si>
  <si>
    <t>B9</t>
  </si>
  <si>
    <t>This checklist has been prepared under project BLASTIC 2016-2018 financed by the Central Baltic Programme 2014-2020. This publication  reflects the views only of the author, and the Commission cannot be held responsible for any use which may be made of the information contained therein.</t>
  </si>
  <si>
    <t>Methodology for mapping the sources and pathways of marine litter</t>
  </si>
  <si>
    <t>C3</t>
  </si>
  <si>
    <t>D2</t>
  </si>
  <si>
    <t>E14</t>
  </si>
  <si>
    <t>F8</t>
  </si>
  <si>
    <t xml:space="preserve">1: 0-100 / km2
2: 101-300 / km2
3: &gt;300 / km2 </t>
  </si>
  <si>
    <t>1: 95-100%
2: 75-94%
3:&lt;75%</t>
  </si>
  <si>
    <t>1: 0
2: 1-2
3: &lt;2</t>
  </si>
  <si>
    <t>1: 1-5
2: 5-10
3: &lt;10</t>
  </si>
  <si>
    <t>1: 0
2: 1-2
3: &lt;3</t>
  </si>
  <si>
    <t>F7</t>
  </si>
  <si>
    <t>B8</t>
  </si>
  <si>
    <t>B10</t>
  </si>
  <si>
    <t>E15</t>
  </si>
  <si>
    <t>E16</t>
  </si>
  <si>
    <t>No</t>
  </si>
  <si>
    <t>1: 0
2: &lt;10%
3: &gt;10%</t>
  </si>
  <si>
    <t>1: 0
2: &lt;50%
3: &gt;50%</t>
  </si>
  <si>
    <t>Socio-economic characteristics (outdoor markets)</t>
  </si>
  <si>
    <t>count green</t>
  </si>
  <si>
    <t>count yellow</t>
  </si>
  <si>
    <t>count red</t>
  </si>
  <si>
    <t xml:space="preserve">1: 0-300 km2
2: 300-1000 km2
3: &gt;1000 km2 </t>
  </si>
  <si>
    <t>1: &lt;10 km
2: 10-100 km
3: &gt;100 km</t>
  </si>
  <si>
    <t>1: 0-3
2: 3-10
3: &gt;10</t>
  </si>
  <si>
    <t>1:&lt;50 000 
2: 50 000 - 500 000
3: &gt;500 000</t>
  </si>
  <si>
    <t>1: 0-1
2: 2-5
3: &gt;5</t>
  </si>
  <si>
    <t xml:space="preserve">1: &lt;1600
2: 1600-2400
3: &gt;2400
</t>
  </si>
  <si>
    <t>1: &lt;1 km
2: 1-2 km
3: &gt;2 km</t>
  </si>
  <si>
    <t>1: 0-1
2: 2-10
3: &gt;10</t>
  </si>
  <si>
    <t>1: 0-5
2: 6-10
3: &gt;10</t>
  </si>
  <si>
    <t>1: &lt;5%
2: 5-15%
3: &gt;15%</t>
  </si>
  <si>
    <t>1: &lt;5%
2: 5-10%
3: &gt;10%</t>
  </si>
  <si>
    <t>1: 90-100%
2: 90-50%
3: &lt;50%</t>
  </si>
  <si>
    <t>1: 0
2: 1-3
3: &gt;3</t>
  </si>
  <si>
    <t>1: 0
2: 1
3: &gt;1</t>
  </si>
  <si>
    <t>1: 0
2: 1-2
3: &gt;2</t>
  </si>
  <si>
    <t>1: &lt;50
2: 50-100
3: &gt;100</t>
  </si>
  <si>
    <t>B11</t>
  </si>
  <si>
    <t>How do you perceive the adequacy of the litter and packaging waste collection system in parks and other recreational areas near sea coast and by river/canals (clear waste collection requirements defined, litter collection bins available, waste prevention measures implemented, etc.)?</t>
  </si>
  <si>
    <t>1: &lt; 500 mm/year
2: 500-1000 mm/year
3: &gt;1000 mm/year</t>
  </si>
  <si>
    <t>►Pārbaudes anketa</t>
  </si>
  <si>
    <t>►Prioritizācija</t>
  </si>
  <si>
    <t>►Projekta partneri:</t>
  </si>
  <si>
    <t>Ranžējums</t>
  </si>
  <si>
    <t>Rašanās sektors</t>
  </si>
  <si>
    <t>Avots</t>
  </si>
  <si>
    <t>Jautājuma Nr</t>
  </si>
  <si>
    <t>Raksturojums / Aktivitāte vai problēma</t>
  </si>
  <si>
    <t>Jautājums</t>
  </si>
  <si>
    <t>Informācijas avoti</t>
  </si>
  <si>
    <t>Atbilde</t>
  </si>
  <si>
    <t>Ranžējums/izvērtējuma metodika</t>
  </si>
  <si>
    <t>Izvērtējuma rezultāts</t>
  </si>
  <si>
    <t>Papildu informācija</t>
  </si>
  <si>
    <t>A. Vispārējā pašvaldības informācija</t>
  </si>
  <si>
    <t>Ģeogrāfiskie parametri (sauszemes teritorija)</t>
  </si>
  <si>
    <t>Ģeogrāfiskie parametri (piekrastes garums)</t>
  </si>
  <si>
    <t>Sociālekonomiskie parametri (iedzīvotāju blīvums)</t>
  </si>
  <si>
    <t>Klimatiskie parametri (nokrišņi)</t>
  </si>
  <si>
    <t>Klimatiskie parametri (plūdi)</t>
  </si>
  <si>
    <t>Ģeogrāfiskie parametri (upes/kanāli)</t>
  </si>
  <si>
    <t>Pašvaldības kopējā sauszemes teritorija? [km2]</t>
  </si>
  <si>
    <t>Nacionālie vai vietējie statistikas dati</t>
  </si>
  <si>
    <t>Pašvaldības jūras robežas garums? [km]</t>
  </si>
  <si>
    <t>Iedzīvotāju blīvums pašvaldībā?</t>
  </si>
  <si>
    <t>Vidējais nokrišņu daudzums gadā pašvaldībā?</t>
  </si>
  <si>
    <t xml:space="preserve">Plūdu intensitāte un biežums, ko izraisījusi laikapstākļu ietekme (piem., upju un piekrastes applūšana, pali)? </t>
  </si>
  <si>
    <t>Nacionālie vai vietējie meteoroloģiskie dati</t>
  </si>
  <si>
    <t>Vietējie dati (iekļaujot vēsturiskos) vai pieņēmums/prognoze</t>
  </si>
  <si>
    <t xml:space="preserve">1: reti: plūdi ir mazticami, bet iespējami; 1-5% iespēja (1-5 reizes 100 gados).
2: dažreiz: plūdi ir neregulāri, atkarīgi no laikapstākļu ekstrēmām izpausmēm (5 - 50% iespēja 100 gados). 
3: bieži: arī standarta laikapstākļu situācijā plūdu iespējamība vērtējama kā augsta (50% iespēja katru gadu, bet &lt;50% iespēju ņemot atsevišķi gada mēnešus). </t>
  </si>
  <si>
    <t>Cik daudzas upju/kanālu ietekas (dabiskās vai cilvēka veidotas) ir pašvaldības teritorijā?</t>
  </si>
  <si>
    <t>Vietējie dati</t>
  </si>
  <si>
    <t xml:space="preserve">Vispārējā informācija par JPA iespējamo avotu daudzumu, ņemot vērā pašvaldības sociālekonomisko un ģeogrāfisko raksturojumu.  </t>
  </si>
  <si>
    <t>B. Tūrisms un rekreācija</t>
  </si>
  <si>
    <t>C. Vispārīgais piedrazojums/atkritumu izmešana</t>
  </si>
  <si>
    <t>D. Kanalizācijas un notekūdeņu attīrīšanas sistēmas</t>
  </si>
  <si>
    <t>E. Atkritumu apsaimniekošana</t>
  </si>
  <si>
    <t>F. Publisko teritoriju apsaimniekošana</t>
  </si>
  <si>
    <t>G. Rūpniecība un uzņēmējdarbība</t>
  </si>
  <si>
    <t>H. Lauksaimniecība</t>
  </si>
  <si>
    <t>Sociālekonomiskie parametri (tūristu skaits)</t>
  </si>
  <si>
    <t>Tūristu skaits gadā (tūristu nakšu skaits tūrisma mītnēs) ?</t>
  </si>
  <si>
    <t>Klimatiskie/laikapstākļu parametri (saulainās dienas)</t>
  </si>
  <si>
    <t xml:space="preserve">Vidējais saulaino stundu skaits pašvaldībā vai reģionā?
</t>
  </si>
  <si>
    <t>Nacionālie vai vietējie klimatiskie dati</t>
  </si>
  <si>
    <t>Pašvaldības parametri (peldvietu skaits)</t>
  </si>
  <si>
    <t>Rekreācijai izmantoto pludmaļu skaits (oficiālās peldvietas vai atbilstoši noslogotas atpūtas vietas piekrastē) pašvaldības teritorijā?</t>
  </si>
  <si>
    <t>Pašvaldības parametri (pludmaļu garums)</t>
  </si>
  <si>
    <r>
      <t>Piekrastes rekreācijas pludmaļu garums pašvaldībā</t>
    </r>
    <r>
      <rPr>
        <sz val="14"/>
        <rFont val="Gill Sans Std"/>
        <family val="2"/>
      </rPr>
      <t>?</t>
    </r>
  </si>
  <si>
    <t>Vietējā datubāze</t>
  </si>
  <si>
    <t>Sociālekonomiskie parametri (brīvdabas pasākumi piekrastē)</t>
  </si>
  <si>
    <t>Pašvaldības raksturojums (rekreācijas teritorijas)</t>
  </si>
  <si>
    <t>Pašvaldības raksturojums (jahtu ostas)</t>
  </si>
  <si>
    <t>Cik liela mēroga brīvdabas pasākumi norisinās pašvaldībā gada laikā (ar vairāk kā 1000 apmeklētājiem un iekļautiem ēdināšanas pakalpojumiem)?</t>
  </si>
  <si>
    <r>
      <t xml:space="preserve">Cik publiskas noslodzes vietu pašvaldībā ir piekrastē un tās tuvumā pie upēm vai kanāliem (piemēram, parki, promenādes u.c.)? 
</t>
    </r>
    <r>
      <rPr>
        <i/>
        <sz val="14"/>
        <rFont val="Gill Sans Std"/>
        <family val="2"/>
      </rPr>
      <t>Piemērus vai galvenās vietas norādīt komentāru sadaļā.</t>
    </r>
  </si>
  <si>
    <t>Jahtu ostu skaits pašvaldībā?</t>
  </si>
  <si>
    <t>JPA avotu un izcelsmes kartēšanas pārbaudes anketa</t>
  </si>
  <si>
    <t xml:space="preserve">Tūrisma un rekreācijas sektora JPA radīšanas/ienešu potenciāls pašvaldībā. </t>
  </si>
  <si>
    <t>Cilvēku tiešā
Upes un notekas
Vējš</t>
  </si>
  <si>
    <t>Upes un notekas
Vējš</t>
  </si>
  <si>
    <t>Kanalizācijas un notekūdeņu sistēma</t>
  </si>
  <si>
    <t>Cilvēku tiešā
Upes un notekas</t>
  </si>
  <si>
    <t>Cilvēku tiešā
Vējš</t>
  </si>
  <si>
    <t>1: labs
2: apmierinošs
3: neapmierinošs</t>
  </si>
  <si>
    <t xml:space="preserve">1: labs
2: apmierinošs
3: neapmierinošs
</t>
  </si>
  <si>
    <t>Atkritumu apsaimniekošanas sistēma (publiskās peldvietas)</t>
  </si>
  <si>
    <t>Atkritumu apsaimniekošanas sistēma (brīvdabas pasākumi)</t>
  </si>
  <si>
    <t>Atkritumu apsaimniekošanas sistēma (rekreācijas zonas)</t>
  </si>
  <si>
    <t>Atkritumu apsaimniekošanas sistēma (jahtu ostas)</t>
  </si>
  <si>
    <t xml:space="preserve">Balstīts esošās likumdošanas, izpēšu vai socioloģisko datu izvērtējumā. Ja tādi nav pieejami, tad pašvaldības/pašvaldības institūciju vērtējumā. </t>
  </si>
  <si>
    <t>Kā jūs vērtējat atkritumu un iepakojuma materiālu apsaimniekošanas sistēmu pašvaldības teritorijā esošajās publiskajās peldvietās (skaidrs atkritumu apsaimniekošanas regulējums, pieejami atkritumu konteineri, atkritumu rašanās prevencijas pasākumu īstenošana u.c.)?</t>
  </si>
  <si>
    <t>Kā jūs vērtējat atkritumu un iepakojuma materiālu apsaimniekošanas sistēmu pašvaldības teritorijā notiekošos publiskajos pasākumos (skaidrs atkritumu apsaimniekošanas regulējums, pieejami atkritumu konteineri, atkritumu rašanās prevencijas pasākumu īstenošana u.c.)?</t>
  </si>
  <si>
    <t>Kā jūs vērtējat atkritumu un iepakojuma materiālu apsaimniekošanas sistēmu pašvaldības teritorijā esošajās jahtu ostās (skaidrs atkritumu apsaimniekošanas regulējums, pieejami atkritumu konteineri, atkritumu rašanās prevencijas pasākumu īstenošana u.c.)?</t>
  </si>
  <si>
    <t>Sociālekonomiskie parametri (līdzņemamās pārtikas tirdzniecība)</t>
  </si>
  <si>
    <t>Cik daudzas tirdzniecības vietas, kas tirgo līdzņemamo pārtiku, atrodas mazāk kā 200 m attālumā no krasta/upēm/kanāliem (restorāni, kioski, stendi u.c.)</t>
  </si>
  <si>
    <t>Vietējā datubāze vai aprēķins</t>
  </si>
  <si>
    <t>Vietējo āra tirdzniecības vietu skaits piekrastes zonā (mazāk kā 200 metri no krasta, upēm, kanāliem)?</t>
  </si>
  <si>
    <t>Vispārējās pašvaldības sociālekonomiskās un ģeogrāfiskās situācijas JPA radīšanas potenciāls</t>
  </si>
  <si>
    <t>Uzvedība un rīcība (iedzīvotāju attieksme un apziņas līmenis)</t>
  </si>
  <si>
    <t>Uzvedība un rīcība (sabiedriskās kampaņas)</t>
  </si>
  <si>
    <t>Kā jūs vērtējat pašvaldības iedzīvotāju attieksmi pret vietējo vidi – līdzdalības, lokālpatriotisma, atbildības sajūtas un to izpausmi attieksmē pret atkritumu izmešanu apkārtējā vidē?</t>
  </si>
  <si>
    <t xml:space="preserve">Vai atkritumu nesankcionēta izmešana/piedrazošana pašvaldībā tiek uzskatīta par problēmu?
Ja iespējams, norādiet pašvaldības teritorijas, kur tas tiek uzskatīts par problēmu.
</t>
  </si>
  <si>
    <t>1: nav problēmas
2: vidēja problēma
3: liela problēma</t>
  </si>
  <si>
    <t>Balstīts vietējos datos</t>
  </si>
  <si>
    <t xml:space="preserve">Cik bieži pašvaldība organizē kampaņas par atkritumu tematiku?
Norādiet komentāros mērķa grupu un kampaņu specifiku.
</t>
  </si>
  <si>
    <t>1: &gt;2 gadā
2: 1-2 gadā
3: 0 gadā</t>
  </si>
  <si>
    <t>Kanalizācijas notekūdeņu sistēmas situācija pašvaldībā (mājsaimniecību pieslēguma īpatsvars)</t>
  </si>
  <si>
    <t>Kanalizācijas notekūdeņu sistēmas situācija pašvaldībā (lietusūdens)</t>
  </si>
  <si>
    <t>Pašvaldības/apsaimniekotāja informācija</t>
  </si>
  <si>
    <t>Mājsaimniecību proporcija, kas pieslēgtas pašvaldības vai individuālajām notekūdeņu attīrīšanas iekārtām.</t>
  </si>
  <si>
    <t>Lietusūdens noteču proporcija, kas nonāk jūrā neattīrīta no urbānajām teritorijām?</t>
  </si>
  <si>
    <t>Šī metodoloģija palīdz apzināt jūras piesārņojošo atkritumu izcelsmi un avotus pašvaldībā, pievēršot īpašu uzmanību tieši plastmasas JPA frakcijām. Anketas ietvaros īstenotās kartēšanas rezultāti var palīdzēt identificēt rīcības un prioritātes pašvaldības līmenī problēmas risināšanai un JPA piesārņojuma samazināšanai vai novēršanai.</t>
  </si>
  <si>
    <t>Pārbaudes anketa nodrošina vienkāršu JPA avotu un izcelsmes kartēšanu pašveldībā, sniedzot vērtējumu par katra potenciālā sektora ieguldījumu problēmas apjomā. Tā iekļauj vietējo apstākļu apzināšanu precīzai atkritumu aprites plūsmas noskaidrošanai</t>
  </si>
  <si>
    <t xml:space="preserve">
Šī anketa ir sadalīta vairākās tematiskajās daļās, ņemot vērā pašvaldību darba specifiku un galvenos JPA avotus un plūsmas. Jāņem vērā, ka dokumenta struktūra ir izstrādāta, lai sniegtu atbalstu konkrētu JPA samazināšanas pasākumu plānošanai un īstenošanai pašvaldības līmenī, tādēļ jautājumi ir strukturēti atbilstoši iespējamiem avotiem pašvaldībā.
Šī informācija sniedz papildu izpratni par prioritāri veicamajām darbībām problēmas novēršanai, kā arī par dažādajiem JPA ceļiem uz jūru. 
</t>
  </si>
  <si>
    <t xml:space="preserve">Anketā ir iekļauti divu veidu jautājumi, kas nodalīti, identificējot tos ar dažādu krāsu kodējumu – rozā un zilu:
</t>
  </si>
  <si>
    <t>Rozā – ietver jautājumus, kas norāda uz JPA rašanās potenciālu pašvaldībā, ņemot vērā tās ģeogrāfiskos, demogrāfiskos vai klimata parametrus. Šie jautājumi sniedz pamata atbildes par kopējo JPA rašanās potenciālu, bet nav saistīti ar konkrētu atbildes rīcību identificēšanu. Šie jautājumi ir iekļauti, jo pamata informācija dod iespēju saprast pašvaldības kopējo situāciju un ietekmes JPA kontekstā</t>
  </si>
  <si>
    <t xml:space="preserve">• Zilie – ietver jautājumus, kas attiecas uz konkrētu aktivitāšu un tēmu ietekmi uz JPA rašanās potenciālu. Šī sadaļa konkrētāk skar noteiktu sektoru un aktivitāšu ietekmi uz JPA rašanos un tās iemesliem. Iekļautie jautājumi ir attiecināmi uz pašvaldības kompetenču lokā esošām aktivitātēm un tādējādi tieši attiecināmi un sasaistāmi ar pasākumu plānošanu vēlākā kartēšanas stadijā.  </t>
  </si>
  <si>
    <t xml:space="preserve">Katras sadaļas noslēgumā tiek sniegts novērtējuma rādītājs. Tas ļauj salīdzināt rezultātus attiecībā uz JPA potenciālu konkrētos sektoros pašvaldības ietvaros. Lūdzu, ņemiet vērā, ka formulas specifikas dēļ, atbilde “2” parādās situācijā, kad neesat snieguši atbildes uz nevienu no jautājumiem. </t>
  </si>
  <si>
    <t>Kolonnu izskaidrojums:</t>
  </si>
  <si>
    <r>
      <rPr>
        <b/>
        <sz val="14"/>
        <rFont val="Gill Sans Std"/>
        <family val="2"/>
      </rPr>
      <t>Atkritumu avoti:</t>
    </r>
    <r>
      <rPr>
        <sz val="14"/>
        <rFont val="Gill Sans Std"/>
        <family val="2"/>
      </rPr>
      <t xml:space="preserve"> TSektori vai aktivitātes sabiedrībā vai uzņēmējdarbībā, kuros rodas atkritumi, kas kļūst par JPA. Avotu kategorizācija veikta atbilstoši BLASTIC projekta izpētei un pamatinformācijas apkopojumam.</t>
    </r>
  </si>
  <si>
    <r>
      <rPr>
        <b/>
        <sz val="14"/>
        <rFont val="Gill Sans Std"/>
        <family val="2"/>
      </rPr>
      <t>Ceļš/noplūde:</t>
    </r>
    <r>
      <rPr>
        <sz val="14"/>
        <rFont val="Gill Sans Std"/>
        <family val="2"/>
      </rPr>
      <t xml:space="preserve"> Attiecas uz veidiem un ceļiem, kā atkritumi nonāk jūrā. </t>
    </r>
  </si>
  <si>
    <r>
      <t>Aktivitāšu un tēmu apraksts:</t>
    </r>
    <r>
      <rPr>
        <sz val="14"/>
        <rFont val="Gill Sans Std"/>
        <family val="2"/>
      </rPr>
      <t xml:space="preserve"> šī kolonna sniedz aktivitāšu veidu kategorizāciju, atļaujot sasaistīt problemātiskos sektorus ar iespējamām rīcībām tālākā JPA vietējā rīcības plāna izstrādāšanas gaitā</t>
    </r>
    <r>
      <rPr>
        <b/>
        <sz val="14"/>
        <rFont val="Gill Sans Std"/>
        <family val="2"/>
      </rPr>
      <t xml:space="preserve">. </t>
    </r>
  </si>
  <si>
    <r>
      <t xml:space="preserve">Informācijas avots: </t>
    </r>
    <r>
      <rPr>
        <sz val="14"/>
        <rFont val="Gill Sans Std"/>
        <family val="2"/>
      </rPr>
      <t>šī kolonna sniedz vairākas idejas par potenciālo veidu un informācijas avotiem atbilžu korektai sagatavošanai. Kad atbildes ir sameklētas, lūdzam papildināt kolonnu ar precīzo avotu. Situācijās, kad atbilžu informācija nav pieejama norādītajos veidos, par pamatu atbildes sagatavošanai tiek ņemts pašvaldības vai konkrētās institūcijas pašvērtējums.</t>
    </r>
  </si>
  <si>
    <r>
      <rPr>
        <b/>
        <sz val="14"/>
        <rFont val="Gill Sans Std"/>
        <family val="2"/>
      </rPr>
      <t xml:space="preserve">Atbilde: </t>
    </r>
    <r>
      <rPr>
        <sz val="14"/>
        <rFont val="Gill Sans Std"/>
        <family val="2"/>
      </rPr>
      <t>ievietojiet atbildes (konkrētus vai aptuvenus kvantitatīvos rezultātus)šajā kolonnā. Ja atbilde nav kvantificējama, to ievieto novērtējuma rezultāta kolonnā</t>
    </r>
  </si>
  <si>
    <t>►Definīcijas</t>
  </si>
  <si>
    <r>
      <rPr>
        <b/>
        <sz val="14"/>
        <rFont val="Gill Sans Std"/>
        <family val="2"/>
      </rPr>
      <t xml:space="preserve">Izvērtēšanas vadlīnijas / novērtējuma līmeņi: </t>
    </r>
    <r>
      <rPr>
        <sz val="14"/>
        <rFont val="Gill Sans Std"/>
        <family val="2"/>
      </rPr>
      <t>šī kolonna sniedz pamatu novērtējuma veikšanai. Lūdzu izvēlēties atbilstošo vērtību un ievietojiet izvērtējuma rezultātu kolonnā</t>
    </r>
  </si>
  <si>
    <r>
      <rPr>
        <b/>
        <sz val="14"/>
        <rFont val="Gill Sans Std"/>
        <family val="2"/>
      </rPr>
      <t>Izvērtējuma rezultāts:</t>
    </r>
    <r>
      <rPr>
        <sz val="14"/>
        <rFont val="Gill Sans Std"/>
        <family val="2"/>
      </rPr>
      <t xml:space="preserve"> šī izvērtējuma mērķis ir apzināt JPA rašanās potenciālu noteiktu aktivitāšu vai situācijas rezultātā. Novērtējums ieskicē nepieciešamību papildu pasākumu veikšanai JPA problēmas mazināšanā.</t>
    </r>
  </si>
  <si>
    <t xml:space="preserve">Ņemiet vērā, ka šī kolonna atļauj ievietot tikai kvantificētas atbildes no 1 līdz 3, kur zemākā vērtība atspoguļo zemu JPA potenciālu un augstākā – augstu. Pēc kvantificētu atbilžu ievietošanas automātiski parādīsies krāsu kodējums. </t>
  </si>
  <si>
    <r>
      <rPr>
        <b/>
        <sz val="14"/>
        <rFont val="Gill Sans Std"/>
        <family val="2"/>
      </rPr>
      <t>Papildu informācija/komentāri:</t>
    </r>
    <r>
      <rPr>
        <sz val="14"/>
        <rFont val="Gill Sans Std"/>
        <family val="2"/>
      </rPr>
      <t xml:space="preserve"> šeit ievietojiet informāciju, ko uzskatat par vajadzīgu precīzākai situācijas atspoguļošanai. Atsevišķos jautājumos šīs ailītes aizpildīšana ir obligāta.</t>
    </r>
  </si>
  <si>
    <r>
      <t xml:space="preserve">Prioritizācijas mērķis ir izvēlēties tās nozares/aktivitātes/sektorus, kuros vietējā līmenī ir nepieciešama rīcība JPA situācijas uzlabošanai. Prioritizācija ir būtiska šī kartējuma sastāvdaļa, bet ja pašvaldībā jau ir izmantotas citas metodikas šādai aktivitātei, tā nav obligāta. 
</t>
    </r>
    <r>
      <rPr>
        <b/>
        <sz val="12"/>
        <rFont val="Gill Sans Std"/>
        <family val="2"/>
      </rPr>
      <t/>
    </r>
  </si>
  <si>
    <t>Prioritizāciju veic tikai attiecībā uz jautājumiem, kas iekļauti zilajā anketas daļā un tiem, kas novērtēti ar augstu (sarkans krāsu kods) vai vidēju (dzeltens krāsu kods) potenciāla statusu. Prioritizācijas rezultātā veidosies ranžējums par problemātiskajām aktivitātēm un nozarēm. Jo augstāks ir ranžējuma rezultāts, jo būtiskāk iekļaut šo problēmu turpmāko aktivitāšu plānošanā. Tomēr gala lēmums par veicamajām aktivitātēm ir pieņemams pašvaldības līmenī, ņemot vērā pašvaldības situāciju arī plašākā kontekstā. Tāpat arī, plānojot rīcības, ir iespējams iekļaut aktivitātes, kas kartējumā ir atzīmētas ar zemāku prioritāti.</t>
  </si>
  <si>
    <t>Ievietot tikai jautājuma numuru</t>
  </si>
  <si>
    <t>Jautājuma nr</t>
  </si>
  <si>
    <t>Aktivitāte</t>
  </si>
  <si>
    <t>Novērtējums</t>
  </si>
  <si>
    <t>Prioritizācija (atļautās vērtības - tikai 1;2;3)</t>
  </si>
  <si>
    <r>
      <t xml:space="preserve">Regulatorā
</t>
    </r>
    <r>
      <rPr>
        <sz val="12"/>
        <color rgb="FF000000"/>
        <rFont val="Gill Sans Std"/>
        <family val="2"/>
      </rPr>
      <t>Vai jautājums ir saistīts ar pašvaldības kompetenci?</t>
    </r>
    <r>
      <rPr>
        <b/>
        <sz val="12"/>
        <color rgb="FF000000"/>
        <rFont val="Gill Sans Std"/>
        <family val="2"/>
      </rPr>
      <t xml:space="preserve">
1: Nē
3: Jā</t>
    </r>
  </si>
  <si>
    <r>
      <t xml:space="preserve">Stratēģiskā
</t>
    </r>
    <r>
      <rPr>
        <sz val="12"/>
        <color rgb="FF000000"/>
        <rFont val="Gill Sans Std"/>
        <family val="2"/>
      </rPr>
      <t>Vai jautājums saistās ar pašvaldības vai reģionāliem mērķiem?</t>
    </r>
    <r>
      <rPr>
        <b/>
        <sz val="12"/>
        <color rgb="FF000000"/>
        <rFont val="Gill Sans Std"/>
        <family val="2"/>
      </rPr>
      <t xml:space="preserve">
1: Nē
3: Jā</t>
    </r>
  </si>
  <si>
    <r>
      <t xml:space="preserve">Ekonomiskā
</t>
    </r>
    <r>
      <rPr>
        <sz val="12"/>
        <color rgb="FF000000"/>
        <rFont val="Gill Sans Std"/>
        <family val="2"/>
      </rPr>
      <t>Vai jautājuma risināšana saistās ar finanšu līdzekļu ieguldījumu?</t>
    </r>
    <r>
      <rPr>
        <b/>
        <sz val="12"/>
        <color rgb="FF000000"/>
        <rFont val="Gill Sans Std"/>
        <family val="2"/>
      </rPr>
      <t xml:space="preserve">
1:  Nē
2: Jā, zemas izmaksas
3: Jā, būtiskas izmaksas</t>
    </r>
  </si>
  <si>
    <r>
      <t xml:space="preserve">Sociālā
</t>
    </r>
    <r>
      <rPr>
        <sz val="12"/>
        <color rgb="FF000000"/>
        <rFont val="Gill Sans Std"/>
        <family val="2"/>
      </rPr>
      <t>Vai jautājums tiek uztverts kā prioritārs vietējā sabiedrībā?</t>
    </r>
    <r>
      <rPr>
        <b/>
        <sz val="12"/>
        <color rgb="FF000000"/>
        <rFont val="Gill Sans Std"/>
        <family val="2"/>
      </rPr>
      <t xml:space="preserve">
1: Nē
2: Nebūtiski
3: Būtiska prioritāte vietējā sabiedrībā</t>
    </r>
  </si>
  <si>
    <r>
      <t xml:space="preserve">Vides
</t>
    </r>
    <r>
      <rPr>
        <sz val="12"/>
        <rFont val="Gill Sans Std"/>
        <family val="2"/>
      </rPr>
      <t>Cik liels JPA apjoms šīs problēmas rezultātā var sasniegt jūru?</t>
    </r>
    <r>
      <rPr>
        <b/>
        <sz val="12"/>
        <rFont val="Gill Sans Std"/>
        <family val="2"/>
      </rPr>
      <t xml:space="preserve"> 
1: Mazs
2: Vidējs
3: Būtisks</t>
    </r>
  </si>
  <si>
    <t>Prioritizācija ir balstīta piecos kritērijos: regulatorajā, stratēģiskajā, ekonomiskajā, sociālajā un vides aspektā</t>
  </si>
  <si>
    <r>
      <rPr>
        <b/>
        <sz val="14"/>
        <rFont val="Gill Sans Std"/>
        <family val="2"/>
      </rPr>
      <t xml:space="preserve">Regulatorais kritērijs </t>
    </r>
    <r>
      <rPr>
        <sz val="14"/>
        <rFont val="Gill Sans Std"/>
        <family val="2"/>
      </rPr>
      <t>prioritizācijā atspoguļo to, vai šī jautājuma risināšana ietilpst pašvaldības kompetencē</t>
    </r>
  </si>
  <si>
    <r>
      <rPr>
        <b/>
        <sz val="14"/>
        <rFont val="Gill Sans Std"/>
        <family val="2"/>
      </rPr>
      <t xml:space="preserve">Stratēģiskais kritērijs </t>
    </r>
    <r>
      <rPr>
        <sz val="14"/>
        <rFont val="Gill Sans Std"/>
        <family val="2"/>
      </rPr>
      <t>prioritizācijā atspoguļo to, vai šī jautājuma risināšanai jau ir izvirzītas kādi nacionālie, reģionālie vai vietējie mērķi, piemēram, atkritumu apsaimniekošanas plāna, ilgtspējīgas attīstības programmas u.c.</t>
    </r>
  </si>
  <si>
    <r>
      <rPr>
        <b/>
        <sz val="14"/>
        <rFont val="Gill Sans Std"/>
        <family val="2"/>
      </rPr>
      <t xml:space="preserve">Ekonomiskais kritērijs </t>
    </r>
    <r>
      <rPr>
        <sz val="14"/>
        <rFont val="Gill Sans Std"/>
        <family val="2"/>
      </rPr>
      <t>prioritizācijā fokusējas uz ar jautājuma risināšanu saistītajām izmaksām, tai skaitā arī uz izmaksām, kas rodas nerisinot problēmu. Šī jautājuma atbilde var tikt sniegta kā vispārīgāks novērtējum</t>
    </r>
    <r>
      <rPr>
        <b/>
        <sz val="14"/>
        <rFont val="Gill Sans Std"/>
        <family val="2"/>
      </rPr>
      <t>s</t>
    </r>
  </si>
  <si>
    <r>
      <rPr>
        <b/>
        <sz val="14"/>
        <rFont val="Gill Sans Std"/>
        <family val="2"/>
      </rPr>
      <t>Sociālais kritērijs</t>
    </r>
    <r>
      <rPr>
        <sz val="14"/>
        <rFont val="Gill Sans Std"/>
        <family val="2"/>
      </rPr>
      <t xml:space="preserve"> atspoguļo sabiedrības uztveri par attiecīgo problēmjautājumu</t>
    </r>
  </si>
  <si>
    <r>
      <rPr>
        <b/>
        <sz val="14"/>
        <rFont val="Gill Sans Std"/>
        <family val="2"/>
      </rPr>
      <t>Vides kritērijs</t>
    </r>
    <r>
      <rPr>
        <sz val="14"/>
        <rFont val="Gill Sans Std"/>
        <family val="2"/>
      </rPr>
      <t xml:space="preserve"> ir saistīts ar JPA situāciju – cik lielā mērā problēma pasliktina JPA situāciju.</t>
    </r>
  </si>
  <si>
    <t>Atbildes uz kritēriju jautājumiem sniedz kartēšanā iesaistītie eksperti un institūcijas. Ņemiet vērā, ka var tikt ievietotas tikai kvantitatīvas atbildes spektrā no 1 līdz 3.</t>
  </si>
  <si>
    <r>
      <t xml:space="preserve"> Ranžējums – </t>
    </r>
    <r>
      <rPr>
        <sz val="14"/>
        <rFont val="Gill Sans Std"/>
        <family val="2"/>
      </rPr>
      <t xml:space="preserve">atbildes no visām piecām kritēriju grupām sniedz ranžējuma gala atbildi. Jo augstāks ir noslēdzošais vērtējums, jo lielāka ir aktivitātes vai tēmas nozīme JPA kontekstā. Prioritizācijā ir jāsniedz atbilde attiecībā uz visām kritēriju grupām, savādāk vērtība paliek 0. </t>
    </r>
  </si>
  <si>
    <r>
      <t xml:space="preserve"> 
</t>
    </r>
    <r>
      <rPr>
        <b/>
        <sz val="14"/>
        <rFont val="Gill Sans Std"/>
        <family val="2"/>
      </rPr>
      <t>Jūras piesārņojošie atkritumi</t>
    </r>
    <r>
      <rPr>
        <sz val="14"/>
        <rFont val="Gill Sans Std"/>
        <family val="2"/>
      </rPr>
      <t xml:space="preserve"> ir jebkurš cilvēka radīts atkritums un noturīga viela vai priekšmets, kas nonācis jūras vidē, neatkarīgi no nonākšanas iemesliem
</t>
    </r>
    <r>
      <rPr>
        <b/>
        <sz val="14"/>
        <rFont val="Gill Sans Std"/>
        <family val="2"/>
      </rPr>
      <t>Piedrazošana</t>
    </r>
    <r>
      <rPr>
        <sz val="14"/>
        <rFont val="Gill Sans Std"/>
        <family val="2"/>
      </rPr>
      <t xml:space="preserve"> ir nelikumīga atkritumu izmešana dažādās vietās. 
</t>
    </r>
    <r>
      <rPr>
        <b/>
        <sz val="14"/>
        <rFont val="Gill Sans Std"/>
        <family val="2"/>
      </rPr>
      <t>Piedrazošanas punkti</t>
    </r>
    <r>
      <rPr>
        <sz val="14"/>
        <rFont val="Gill Sans Std"/>
        <family val="2"/>
      </rPr>
      <t xml:space="preserve"> ir vietas, kur bieži konstatējama piedrazošana.  Nelegāla atkritumu izmešana ir atkritumu izmešana vietās, kur tā nav atļauta
</t>
    </r>
    <r>
      <rPr>
        <b/>
        <sz val="14"/>
        <rFont val="Gill Sans Std"/>
        <family val="2"/>
      </rPr>
      <t>Nelegālās atkritumu izgāztuves</t>
    </r>
    <r>
      <rPr>
        <sz val="14"/>
        <rFont val="Gill Sans Std"/>
        <family val="2"/>
      </rPr>
      <t xml:space="preserve"> ir atkritumu izgāztuves, kas neatbilst ES prasībām
</t>
    </r>
    <r>
      <rPr>
        <b/>
        <sz val="14"/>
        <rFont val="Gill Sans Std"/>
        <family val="2"/>
      </rPr>
      <t>Tikšanās/pulcēšanās</t>
    </r>
    <r>
      <rPr>
        <sz val="14"/>
        <rFont val="Gill Sans Std"/>
        <family val="2"/>
      </rPr>
      <t xml:space="preserve"> vietas ir vietas, kurās pulcējas cilvēki dažādai brīvā laika pavadīšanai – parki, rekreācijas zonas u.c.  
</t>
    </r>
  </si>
  <si>
    <t>Kanalizācijas notekūdeņu attīrīšana (lietusūdens)</t>
  </si>
  <si>
    <t xml:space="preserve">Kanalizācijas notekūdeņu attīrīšana (pārplūdes) </t>
  </si>
  <si>
    <t xml:space="preserve">Apziņa un uzvedība (mājsaimniecību kanalizācija) </t>
  </si>
  <si>
    <t xml:space="preserve">Kā jūs vērtējat lietusūdens kanalizācijas sistēmu efektivitāti? </t>
  </si>
  <si>
    <t xml:space="preserve">Pašvaldības/uzņēmuma sniegtais novērtējums </t>
  </si>
  <si>
    <t>1: laba: notiek lietusēdens attīrīšana visās stadijās 
2: pieņemama: lietusūdens tiek attīrīts tikai fizikālām metodēm  
3: neatbilstoša: lietusūdens noplūdes bez attīrīšanas</t>
  </si>
  <si>
    <t>Cik bieži pārplūžu rezultātā apkārtējā vidē nonāk neattīrīti lietusūdeņi?</t>
  </si>
  <si>
    <t xml:space="preserve">1: nekad vai ļoti reti: 1x 20 gados 
2: dažreiz: vismaz reizi 10 gados
3: bieži: katru gadu
</t>
  </si>
  <si>
    <t>Vai sanitāro un citu atkritumu iemešana mājsaimniecību kanalizācijā (prezervatīvi, tamponi u.c.) ir uzskatāma kā problēma pašvaldībā?</t>
  </si>
  <si>
    <t>1: nē
2: vidēja
3: būtiska problēma</t>
  </si>
  <si>
    <t>JPA rašanās potenciāls izvērtētajās kanalizācijas un notekūdeņu sistēmu aktivitātēs/avotos</t>
  </si>
  <si>
    <t>Atkritumu apsaimniekošanas sistēmas raksturojums (attīstības līmenis)</t>
  </si>
  <si>
    <t>Atkritumu apsaimniekošanas sistēmas raksturojums (pievienotās mājsaimniecības)</t>
  </si>
  <si>
    <t>Atkritumu apsaimniekošanas sistēmas raksturojums (atkritumu izgāztuves)</t>
  </si>
  <si>
    <t>Atkritumu apsaimniekošanas sistēmas raksturojums (vēsturiskās izgāztuves)</t>
  </si>
  <si>
    <t>Atkritumu apsaimniekošanas sistēmas raksturojums (attīrīšanas iekārtas)</t>
  </si>
  <si>
    <t>Vietējie dati vai Eurostat</t>
  </si>
  <si>
    <t xml:space="preserve">
Kāds ir atkritumu apsaimniekošanas sistēmas attīstības līmenis pašvaldībā.
Ievietojiet pašvaldību kādā no kategorijām.
</t>
  </si>
  <si>
    <t>Kāds ir atkritumu apsaimniekošanai pievienoto mājsaimniecību/atkritumu ražotāju īpatsvars pašvaldībā?</t>
  </si>
  <si>
    <t xml:space="preserve">Cik darbojošās atkritumu noglabāšanas vietas pašvaldībā darbojas?
Papildus komentāros sniedziet informāciju par tām vietām, kas darbojas tiešā upju vai piekrastes tuvumā (mazāk kā viens kilometrs no krasta).  
</t>
  </si>
  <si>
    <t xml:space="preserve">Cik vēsturiskās atkritumu noglabāšanas vietas darbojas pašvaldībā?
Papildus komentāros sniedziet informāciju par tām vietām, kas darbojas tiešā upju vai piekrastes tuvumā (mazāk kā viens kilometrs no krasta).  
</t>
  </si>
  <si>
    <t>Kāds ir citu atkritumu apsaimniekošanas uzņēmumu skaits pašvaldībā?</t>
  </si>
  <si>
    <t xml:space="preserve">1: noglabāšana &lt;10%, pārstrāde &gt; 50% 
2: noglabāšana 10-70%, pārstrāde 30-50% 
3: noglabāšana &gt;70%, pārstrāde &gt; 50% </t>
  </si>
  <si>
    <t>Atkritumu apsaimniekošana pašvaldībā (pašvaldības kompetence)</t>
  </si>
  <si>
    <t>Atkritumu apsaimniekošana pašvaldībā (atkritumu savākšana)</t>
  </si>
  <si>
    <t>Atkritumu apsaimniekošana pašvaldībā (atkritumu apsaimniekošanas plāns)</t>
  </si>
  <si>
    <t>Vēsturiskie atkritumu poligoni</t>
  </si>
  <si>
    <t>Darbojošies atkritumu poligoni un atkritumu apsaimniekošanas uzņēmumi</t>
  </si>
  <si>
    <t>Nelegālā atkritumu izgāšana un piedrazošana</t>
  </si>
  <si>
    <t>Nelegālā atkritumu izgāšana un piedrazošana (incidenti un konstatētie pārkāpumi)</t>
  </si>
  <si>
    <t>Nelegālā atkritumu izgāšana un piedrazošana (problēmvietas)</t>
  </si>
  <si>
    <t>Apziņa un uzvedība (atkritumu savākšanas un šķirošanas kampaņas sabiedrībai)</t>
  </si>
  <si>
    <t>Iepakojuma atkritumu apsaimniekošana (publiskā sistēma)</t>
  </si>
  <si>
    <t>Iepakojuma atkritumu apsaimniekošana (depozīta sistēma)</t>
  </si>
  <si>
    <t>Vai atkritumu apsaimniekošana ir noteikta kā pašvaldības atsevišķa kompetence un tiek adekvāti īstenota?</t>
  </si>
  <si>
    <t>Atbilde balstīta vietējā informācijā</t>
  </si>
  <si>
    <t>1: jā, atbildīga skaidri noteikta, atsevišķa pašvaldības struktūra ieviešanai, pietiekami cilvēkresursi
2: daļēji, atbildība daļēji noteikta, ieviešanas kompetence vairākās struktūrās, cilvēkresursu trūkums
3: nē, atbildība un ieviešanas institūcija nav skaidri noteikta, nav adekvāti cilvēkresursi</t>
  </si>
  <si>
    <t>Vai visā pašvaldības teritorijā darbojas centralizēta atkritumu savākšanas sistēma (ar atkritumu savākšanu nodarbojas pašvaldība vai atkritumu apsaimniekošanas uzņēmumi)?</t>
  </si>
  <si>
    <t>1: jā
2: daļēji
3: nē</t>
  </si>
  <si>
    <t>Vai pašvaldībā ir spēkā esošs atkritumu apsaimniekošanas plāns un saistiešie noteikumi?</t>
  </si>
  <si>
    <t>Atbilde balstīta vietējā informācijā vai iepriekšējos pētījumos</t>
  </si>
  <si>
    <t>1: apstiprināts un spēkā esošs
2: izstrādes stadijā
3: nē</t>
  </si>
  <si>
    <t>Vai vēsturiskie atkritumu poligoni rada JPA rašanās potenciālu (ar atrašanās vietu piekrastes zonā, nepietiekamu sanācijas efektivitāti utml.)</t>
  </si>
  <si>
    <t>1: nē, neviens
2: daļēji, daži var radīt
3: jā, visi var radīt</t>
  </si>
  <si>
    <t>Vai darbojošies atkritumu poligoni un citas lielākas atkritumu apsaimniekošanas vietas var izraisīt JPA rašanās draudus (nav veikti pasākumi atkritumu nonākšanas vidē novēršanai, atrodas plūdu apdraudētā vietā utml.)</t>
  </si>
  <si>
    <t xml:space="preserve"> 
Vai atkritumu nelegāla izgāšana vai piedrazošana tiek pašvaldībā uztverta kā problemātiska joma?
</t>
  </si>
  <si>
    <t xml:space="preserve">Balstoties izpētē vai socioloģiskajās aptaujās, ja tādas nav pieejamas, balstoties institūcijas izvērtējumā.  </t>
  </si>
  <si>
    <t>1: netiek
2: vidēja problēma
3: liela problēma</t>
  </si>
  <si>
    <t>Cik daudzi piedrazošanas gadījumi gadā pašvaldībā tiek reģistrēti? Komentāros norādiet galvenos problemātisko atkritumu veidus (lielgabarīta atkritumi, sadzīves atkritumi, būvniecības atkritumi, lauksaimniecības vai citi)</t>
  </si>
  <si>
    <t>Balstoties vietējā informācijā</t>
  </si>
  <si>
    <t>1: neviens vai daži: 0-5
2: nedaudz: 6-20
3: daudz: &gt;20</t>
  </si>
  <si>
    <t xml:space="preserve">Cik daudzas nelegālās izgāztuves vai problemātiskās piedrazošanas teritorijas un problēmvietas ir identificētas pašvaldībā.
Komentāros norādiet cik no tām atrodas piekrastē vai upju krastos?
</t>
  </si>
  <si>
    <t>1: &gt;5 kampaņas gadā
2: 1-5 kampaņas gadā
3: 0 kampaņas gadā</t>
  </si>
  <si>
    <t xml:space="preserve"> Cik bieži pašvaldība vai citas tās sadarbības institūcijas un organizācijas organizē kampaņas par atkritumu savākšanu, šķirošanu vai saistītām tēmām?
Komentāru sadaļā norādiet mērķa grupas un kampaņu laika periodu.
</t>
  </si>
  <si>
    <t xml:space="preserve">Kā jūs novērtētu atkritumu apsaimniekošanas līmeni pašvaldībā atkritumu savākšanas un izvešanas aspektā (atkritumu konteineru izvietojums, pārklājums, pieejamība un lietošanas ērtums)?
</t>
  </si>
  <si>
    <t>1: jā 
3: nē</t>
  </si>
  <si>
    <t>Vai ir ieviesta iepakojuma atkritumu depozīta sistēma (pašvaldības vai nacionālā līmenī)?</t>
  </si>
  <si>
    <t>Vietējie dati. Ja nav pieejami, tad pašvaldības/institūcijas aprēķins</t>
  </si>
  <si>
    <t>Balstīts vietējā informācijā</t>
  </si>
  <si>
    <t>Ielu un publisko teritoriju tīrīšana un uzkopšana (publisko teritoriju īpatsvars pašvaldībā)</t>
  </si>
  <si>
    <t>Ielu un publisko teritoriju tīrīšanas/uzkopšanas koordinācija (pārvaldes aspekti)</t>
  </si>
  <si>
    <t>Publisko teritoriju (ielas, parki, skvēri, ceļi) platības īpatsvars pašvaldībā</t>
  </si>
  <si>
    <t>Vai ielu/publisko teritoriju tīrīšana ir atsevišķa pašvaldības darbības joma pašvaldībā ar attiecīgu ieviešanas kapacitāti?</t>
  </si>
  <si>
    <t>Regulāri tīrīto/uzkopto publisko teritoriju īpatsvars pašvaldībā (ieskaitot ielas un ceļus)</t>
  </si>
  <si>
    <t>JPA potenciāls no avotiem, kas saistīti ar pašvaldības atkritumu apsaimniekošanu un tās aktivitātēm</t>
  </si>
  <si>
    <t>Notekas un upes</t>
  </si>
  <si>
    <t xml:space="preserve">Ielu tīrīšana (servisa kvalitāte) </t>
  </si>
  <si>
    <t xml:space="preserve">Ielu tīrīšanas infrastruktūra (atkritumu urnu un konteineru izvietojums) </t>
  </si>
  <si>
    <t xml:space="preserve">Ielu tīrīšanas infrastruktūra (pelnutrauki/urnas izsmēķiem) </t>
  </si>
  <si>
    <t xml:space="preserve">Ielu tīrīšanas infrastruktūra (atkritumu urnu un konteineru dizains) </t>
  </si>
  <si>
    <t xml:space="preserve">Ielu tīrīšana (savāktā sniega noglabāšana) </t>
  </si>
  <si>
    <t>Kā tiek vērtēta pašvaldības esošā publisko teritoriju tīrīšanas un apsaimniekošanas kvalitāte (attiecībā uz ielām un publiskajām teritorijām)?</t>
  </si>
  <si>
    <t>Kur ziemas sezonas laikā tiek izvests savāktais sniegs?</t>
  </si>
  <si>
    <t xml:space="preserve">Balstoties uz vietējo informāciju </t>
  </si>
  <si>
    <t xml:space="preserve">
Kā vērtējama publiskajās teritorijās izvietoto atkritumu urnu un konteineru atbilstība pilnvērtīgai atkritumu apsaimniekošanai (izvietojuma blīvums, pieejamība)?
</t>
  </si>
  <si>
    <t xml:space="preserve">
Kā vērtējama publiskajās teritorijās izvietoto smēķētājiem aprīkoto atkritumu urnu piemērotība pilnvērtīgai atkritumu apsaimniekošanai (izvietošanas blīvums, pieejamība)?
</t>
  </si>
  <si>
    <t>Vai konstatētas problēmas ar atkritumu konteineru un urnu dizainu un piemērotību apstākļiem (lietojamības ērtums, putnu iznēsāti atkritumi, vēja ietekme utt.)?</t>
  </si>
  <si>
    <t>Atkritumu apsaimniekošanas sistēmas raksturojums (industriālās un komercteritorijas).</t>
  </si>
  <si>
    <t>Atkritumu apsaimniekošanas sistēmas raksturojums (ostas).</t>
  </si>
  <si>
    <t xml:space="preserve">Kāds ir industriālo un uzņēmējdarbībai atvēlēto zemes teritoriju īpatsvars pašvaldībā?
</t>
  </si>
  <si>
    <t>Pašvaldības teritorijā darbojošos komerciālo ostu un piestātņu skaits (kravas, zvejas, pasažietu ostas).</t>
  </si>
  <si>
    <t>Vietējā informācija</t>
  </si>
  <si>
    <t>1: nav problēmu
2: vidēja problēma
3: būtiska problēma</t>
  </si>
  <si>
    <t>Kā vērtējama atkritumu apsaimniekošanas kvalitāte attiecībā uz komerciālo sektoru (pakalpojumu pieejamība, kapacitāte, pakalpojumu kvalitāte u.c.).</t>
  </si>
  <si>
    <t>Notikušu pētījumu rezultāti vai atsauksmes no nozares uzņēmumiem. Ja šāda informācija nav pieejama – pašvaldības vai atbildīgās institūcijas vērtējums.</t>
  </si>
  <si>
    <t>1: laba
2: apmierinoša
3: neapmierinoša</t>
  </si>
  <si>
    <t>1: nav problēma
2: vidēja problēma
3: būtiska problēma</t>
  </si>
  <si>
    <t>Uzvedība un vides apziņa (komercsektorā)</t>
  </si>
  <si>
    <t>Atkritumu apsaimniekošanas sistēma (ostas)</t>
  </si>
  <si>
    <t>Atkritumu apsaimniekošanas sistēma (būvniecības nozare)</t>
  </si>
  <si>
    <t>Vai rūpnieciskā un uzņēmējdarbības sektora attieksme pret atkritumu apsaimniekošanu uzskatāma par problēmu pašvaldībā?</t>
  </si>
  <si>
    <t>Pamatojoties uz pētījumiem, pārbaudēm un konstatētajiem pārkāpumiem. Ja nav pieejama informācija par šo jautājumu, balstoties pašvaldības vai atbildīgās institūcijas viedoklī.</t>
  </si>
  <si>
    <t>Vai industriālās ostas ir uzskatāmas par avotu atkritumu piesārņojumam?</t>
  </si>
  <si>
    <t xml:space="preserve">Pamatojoties uz pētījumiem. Ja tādi nav veikti, balstoties pašvaldības viedoklī un ņemot vērā kravu veidus pašvaldības teritorijā esošajās ostās. </t>
  </si>
  <si>
    <t>1: nē
2: nav viedokļa
3: jā</t>
  </si>
  <si>
    <t>Vai būvniecības sektors un aktivitātes ir uzskatāmi par atkritumu piesārņojuma avotu pašvaldībā?</t>
  </si>
  <si>
    <t>Pamatojoties uz pētījumiem. Ja tādu nav, sniegts pašvaldības vērtējums/viedoklis.</t>
  </si>
  <si>
    <t>Atkritumu apsaimniekošanas sistēma (lauksaimniecības teritorijas)</t>
  </si>
  <si>
    <t>Lauksaimniecības teritoriju īpatsvars pašvaldībā</t>
  </si>
  <si>
    <t>1: &lt;10% teritorijas
2:  10-30% teritorijas
3: &gt;30% teritorijas</t>
  </si>
  <si>
    <t>Vides apziņas un uzvedības līmenis (lauksaimniecības sektorā)</t>
  </si>
  <si>
    <t>Atkritumu apsaimniekošanas sistēma (atkritumu apsaimniekošanas servisa kvalitāte)</t>
  </si>
  <si>
    <t xml:space="preserve">
Vai lauksaimniecības sektora vides apziņa un attieksme atkritumu apsaimniekošanā ir uzskatāma par problēmu?
</t>
  </si>
  <si>
    <t xml:space="preserve">Kā vērtējama lauksaimniecības nozares atkritumu apsaimniekošanas sistēma pašvaldībā (pieejamība, kapacitāte, servisa kvalitāte)?
</t>
  </si>
  <si>
    <t>Pamatojoties pētījumos vai saimniecību sniegtajās atsauksmēs. Ja tādi nav pieejami, balstoties uz pašvaldības vai atbildīgās institūcijas viedokli.</t>
  </si>
  <si>
    <t>Komunālo notekūdeņu kanalizācijas un attīrīšanas sistēmas JPA radīšanas potenciāls</t>
  </si>
  <si>
    <t>Atkritumu apsaimniekošanas sistēmas JPA radīšanas potenciāls</t>
  </si>
  <si>
    <t>Publisko teritoriju tīrīšanas un apsaimniekošanas aktivitāšu JPA radīšanas potenciāls</t>
  </si>
  <si>
    <t>Publisko teritoriju tīrīšanas un apsaimniekošanas aktivitāšu/avotu JPA potenciāls</t>
  </si>
  <si>
    <t>Rūpnieciskās un uzņēmējdarbības atkritumu apsaimniekošanas aktivitāšu JPA radīšanas potenciāls pašvaldībā.</t>
  </si>
  <si>
    <t>Rūpnieciskās un uzņēmējdarbības atkritumu apsaimniekošanas avotu ietekme uz JPA radīšanas potenciālu pašvaldībā.</t>
  </si>
  <si>
    <t>Lauksaimniecības atkritumu apsaimniekošanas sistēmas darbības JPA potenciāls</t>
  </si>
  <si>
    <t>Ar lauksaimniecības nozari saistīto JPA avotu potenciāls</t>
  </si>
  <si>
    <t>1: jā, atbildība par šo jomu ir skaidri definēta, to īsteno atsevišķa struktūrvienība ar pietiekamiem cilvēkresursiem
2: daļēji, atbildība par šo jomu ir skaidri definēta, bet sadalīta vairāku struktūrvienību starpā, nepietiekami cilvēkresursi
3: nē, atbildība par šo jomu nav skaidri definēta, nav atbildīgās struktūrvienības, trūkst cilvēkresursu</t>
  </si>
  <si>
    <t>1: noglabāts uz sauszemes speciāli ierīkotā teritorijā, kas nav tuvu upēm un kanāliem ar novērstu iespējamību kūstošajiem sniega ūdeņiem sasniegt jūru 
2: noglabāts uz sauszemes speciāli ierīkotā teritorijā, kas nav tuvu upēm un kanāliem, bet bez garantijas, ka kūstošie sniega ūdeņi nevar sasniegt jūru   
3: izgāzts jūrā vai piekrastes teritorijā, vai blakus upēm/kanāliem.</t>
  </si>
  <si>
    <t>Atkritumu apsaimniekošanas sistēma (atkritumu apsaimniekošana un servisa kvalitāte komerciālajā un rūpnieciskajā sektorā)</t>
  </si>
  <si>
    <t>Ielu un publisko teritoriju tīrīšanas raksturojums (platība/ regularitāte)</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</si>
</sst>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0"/>
      <color rgb="FF000000"/>
      <name val="Arial"/>
      <family val="2"/>
      <charset val="186"/>
    </font>
    <font>
      <u/>
      <sz val="8"/>
      <color theme="10"/>
      <name val="Arial"/>
      <family val="2"/>
      <charset val="238"/>
    </font>
    <font>
      <b/>
      <sz val="24"/>
      <color theme="1"/>
      <name val="Gill Sans Std"/>
      <family val="2"/>
    </font>
    <font>
      <sz val="14"/>
      <color theme="1"/>
      <name val="Gill Sans Std"/>
      <family val="2"/>
    </font>
    <font>
      <sz val="14"/>
      <name val="Gill Sans Std"/>
      <family val="2"/>
    </font>
    <font>
      <i/>
      <sz val="14"/>
      <name val="Gill Sans Std"/>
      <family val="2"/>
    </font>
    <font>
      <b/>
      <sz val="12"/>
      <color rgb="FF000000"/>
      <name val="Gill Sans Std"/>
      <family val="2"/>
    </font>
    <font>
      <sz val="12"/>
      <color theme="1"/>
      <name val="Gill Sans Std"/>
      <family val="2"/>
    </font>
    <font>
      <sz val="12"/>
      <color rgb="FF000000"/>
      <name val="Gill Sans Std"/>
      <family val="2"/>
    </font>
    <font>
      <b/>
      <sz val="18"/>
      <name val="Gill Sans Std"/>
      <family val="2"/>
    </font>
    <font>
      <b/>
      <sz val="12"/>
      <name val="Gill Sans Std"/>
      <family val="2"/>
    </font>
    <font>
      <sz val="12"/>
      <name val="Gill Sans Std"/>
      <family val="2"/>
    </font>
    <font>
      <b/>
      <u/>
      <sz val="12"/>
      <name val="Gill Sans Std"/>
      <family val="2"/>
    </font>
    <font>
      <sz val="12"/>
      <color theme="0"/>
      <name val="Gill Sans Std"/>
      <family val="2"/>
    </font>
    <font>
      <b/>
      <u/>
      <sz val="12"/>
      <color theme="0"/>
      <name val="Gill Sans Std"/>
      <family val="2"/>
    </font>
    <font>
      <sz val="11"/>
      <color indexed="81"/>
      <name val="Tahoma"/>
      <family val="2"/>
      <charset val="186"/>
    </font>
    <font>
      <b/>
      <sz val="14"/>
      <name val="Gill Sans Std"/>
      <family val="2"/>
    </font>
    <font>
      <sz val="11"/>
      <name val="Gill Sans Std"/>
      <family val="2"/>
    </font>
    <font>
      <sz val="14"/>
      <name val="Gill Sans Std"/>
    </font>
    <font>
      <u/>
      <sz val="11"/>
      <color theme="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3ACAE3"/>
        <bgColor indexed="64"/>
      </patternFill>
    </fill>
    <fill>
      <patternFill patternType="solid">
        <fgColor rgb="FFE6ABD4"/>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right style="thin">
        <color auto="1"/>
      </right>
      <top/>
      <bottom style="thin">
        <color auto="1"/>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thin">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top style="thin">
        <color auto="1"/>
      </top>
      <bottom style="medium">
        <color auto="1"/>
      </bottom>
      <diagonal/>
    </border>
    <border>
      <left style="thin">
        <color auto="1"/>
      </left>
      <right/>
      <top/>
      <bottom/>
      <diagonal/>
    </border>
    <border>
      <left style="medium">
        <color auto="1"/>
      </left>
      <right style="medium">
        <color auto="1"/>
      </right>
      <top/>
      <bottom/>
      <diagonal/>
    </border>
    <border>
      <left style="thin">
        <color auto="1"/>
      </left>
      <right/>
      <top style="medium">
        <color auto="1"/>
      </top>
      <bottom/>
      <diagonal/>
    </border>
    <border>
      <left/>
      <right style="medium">
        <color auto="1"/>
      </right>
      <top style="medium">
        <color auto="1"/>
      </top>
      <bottom style="thin">
        <color auto="1"/>
      </bottom>
      <diagonal/>
    </border>
    <border>
      <left/>
      <right style="thin">
        <color auto="1"/>
      </right>
      <top/>
      <bottom/>
      <diagonal/>
    </border>
    <border>
      <left style="thin">
        <color auto="1"/>
      </left>
      <right/>
      <top style="medium">
        <color auto="1"/>
      </top>
      <bottom style="thin">
        <color auto="1"/>
      </bottom>
      <diagonal/>
    </border>
    <border>
      <left/>
      <right style="medium">
        <color auto="1"/>
      </right>
      <top/>
      <bottom/>
      <diagonal/>
    </border>
    <border>
      <left style="thin">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right style="medium">
        <color auto="1"/>
      </right>
      <top style="thin">
        <color auto="1"/>
      </top>
      <bottom/>
      <diagonal/>
    </border>
  </borders>
  <cellStyleXfs count="15">
    <xf numFmtId="0" fontId="0" fillId="0" borderId="0"/>
    <xf numFmtId="0" fontId="1" fillId="0" borderId="0"/>
    <xf numFmtId="0" fontId="2" fillId="0" borderId="0" applyNumberFormat="0" applyFill="0" applyBorder="0" applyAlignment="0" applyProtection="0">
      <alignment vertical="top"/>
      <protection locked="0"/>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237">
    <xf numFmtId="0" fontId="0" fillId="0" borderId="0" xfId="0"/>
    <xf numFmtId="0" fontId="3" fillId="0" borderId="0" xfId="0" applyFont="1"/>
    <xf numFmtId="0" fontId="4" fillId="0" borderId="0" xfId="0" applyFont="1"/>
    <xf numFmtId="0" fontId="4" fillId="0" borderId="0" xfId="0" applyFont="1" applyAlignment="1">
      <alignment horizontal="left"/>
    </xf>
    <xf numFmtId="0" fontId="4" fillId="0" borderId="0" xfId="0" applyFont="1" applyFill="1"/>
    <xf numFmtId="0" fontId="5" fillId="5" borderId="1" xfId="0" applyFont="1" applyFill="1" applyBorder="1" applyAlignment="1">
      <alignment horizontal="left" vertical="center" wrapText="1"/>
    </xf>
    <xf numFmtId="0" fontId="4" fillId="0" borderId="0" xfId="0" applyFont="1" applyBorder="1"/>
    <xf numFmtId="0" fontId="4" fillId="0" borderId="0" xfId="0" applyFont="1" applyBorder="1" applyAlignment="1">
      <alignment horizontal="left"/>
    </xf>
    <xf numFmtId="0" fontId="4" fillId="0" borderId="0" xfId="0" applyFont="1" applyFill="1" applyBorder="1"/>
    <xf numFmtId="0" fontId="8" fillId="0" borderId="0" xfId="0" applyFont="1"/>
    <xf numFmtId="0" fontId="0" fillId="0" borderId="0" xfId="0" applyFill="1"/>
    <xf numFmtId="0" fontId="5" fillId="4"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12" fillId="4" borderId="0" xfId="1" applyFont="1" applyFill="1" applyAlignment="1">
      <alignment wrapText="1"/>
    </xf>
    <xf numFmtId="0" fontId="11" fillId="4" borderId="0" xfId="1" applyFont="1" applyFill="1" applyAlignment="1">
      <alignment horizontal="center" vertical="center" wrapText="1"/>
    </xf>
    <xf numFmtId="0" fontId="11" fillId="4" borderId="0" xfId="1" applyFont="1" applyFill="1" applyAlignment="1">
      <alignment vertical="center" wrapText="1"/>
    </xf>
    <xf numFmtId="0" fontId="12" fillId="4" borderId="0" xfId="1" applyFont="1" applyFill="1" applyAlignment="1">
      <alignment vertical="center" wrapText="1"/>
    </xf>
    <xf numFmtId="0" fontId="12" fillId="4" borderId="0" xfId="1" applyFont="1" applyFill="1" applyAlignment="1">
      <alignment horizontal="center" vertical="top" wrapText="1"/>
    </xf>
    <xf numFmtId="0" fontId="12" fillId="4" borderId="0" xfId="1" applyFont="1" applyFill="1" applyAlignment="1">
      <alignment horizontal="center" vertical="center" wrapText="1"/>
    </xf>
    <xf numFmtId="0" fontId="13" fillId="4" borderId="0" xfId="2" applyFont="1" applyFill="1" applyAlignment="1" applyProtection="1">
      <alignment vertical="center" wrapText="1"/>
    </xf>
    <xf numFmtId="0" fontId="10" fillId="4" borderId="0" xfId="1" applyFont="1" applyFill="1" applyAlignment="1">
      <alignment vertical="center"/>
    </xf>
    <xf numFmtId="0" fontId="9" fillId="0" borderId="0" xfId="1" applyFont="1" applyFill="1" applyBorder="1" applyAlignment="1">
      <alignment wrapText="1"/>
    </xf>
    <xf numFmtId="0" fontId="5" fillId="5" borderId="3" xfId="0" applyFont="1" applyFill="1" applyBorder="1" applyAlignment="1">
      <alignment vertical="center" wrapText="1"/>
    </xf>
    <xf numFmtId="0" fontId="5" fillId="5" borderId="0"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5" fillId="4" borderId="36"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7" fillId="0" borderId="20"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8" xfId="0" applyFont="1" applyFill="1" applyBorder="1" applyAlignment="1">
      <alignment horizontal="left" vertical="center" wrapText="1"/>
    </xf>
    <xf numFmtId="0" fontId="5" fillId="0" borderId="0" xfId="0" applyFont="1" applyAlignment="1">
      <alignment wrapText="1"/>
    </xf>
    <xf numFmtId="0" fontId="5" fillId="0" borderId="0" xfId="0" applyFont="1"/>
    <xf numFmtId="0" fontId="17" fillId="3" borderId="27" xfId="0" applyFont="1" applyFill="1" applyBorder="1" applyAlignment="1">
      <alignment vertical="center" wrapText="1"/>
    </xf>
    <xf numFmtId="0" fontId="17" fillId="5" borderId="31" xfId="0" applyFont="1" applyFill="1" applyBorder="1" applyAlignment="1">
      <alignment vertical="center" wrapText="1"/>
    </xf>
    <xf numFmtId="0" fontId="17" fillId="0" borderId="0" xfId="0" applyFont="1" applyFill="1" applyBorder="1" applyAlignment="1">
      <alignment vertical="center" wrapText="1"/>
    </xf>
    <xf numFmtId="0" fontId="17" fillId="3" borderId="4" xfId="0" applyFont="1" applyFill="1" applyBorder="1" applyAlignment="1">
      <alignment vertical="top" wrapText="1"/>
    </xf>
    <xf numFmtId="0" fontId="17" fillId="5" borderId="32" xfId="0" applyFont="1" applyFill="1" applyBorder="1" applyAlignment="1">
      <alignment vertical="center" wrapText="1"/>
    </xf>
    <xf numFmtId="0" fontId="17" fillId="3" borderId="4" xfId="0" applyFont="1" applyFill="1" applyBorder="1" applyAlignment="1">
      <alignment vertical="center" wrapText="1"/>
    </xf>
    <xf numFmtId="0" fontId="17" fillId="5" borderId="35" xfId="0" applyFont="1" applyFill="1" applyBorder="1" applyAlignment="1">
      <alignment vertical="center" wrapText="1"/>
    </xf>
    <xf numFmtId="0" fontId="5" fillId="3" borderId="30" xfId="0" applyFont="1" applyFill="1" applyBorder="1"/>
    <xf numFmtId="0" fontId="17" fillId="5" borderId="4" xfId="0" applyFont="1" applyFill="1" applyBorder="1" applyAlignment="1">
      <alignment horizontal="left" vertical="center"/>
    </xf>
    <xf numFmtId="0" fontId="5" fillId="5" borderId="12"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5" fillId="5" borderId="31" xfId="0" applyFont="1" applyFill="1" applyBorder="1" applyAlignment="1">
      <alignment vertical="center" wrapText="1"/>
    </xf>
    <xf numFmtId="0" fontId="5" fillId="3" borderId="4" xfId="0" applyFont="1" applyFill="1" applyBorder="1"/>
    <xf numFmtId="0" fontId="5" fillId="5" borderId="32" xfId="0" applyFont="1" applyFill="1" applyBorder="1" applyAlignment="1">
      <alignmen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0" xfId="0" applyFont="1" applyFill="1" applyBorder="1" applyAlignment="1">
      <alignment horizontal="left" vertical="center"/>
    </xf>
    <xf numFmtId="0" fontId="5" fillId="5" borderId="35" xfId="0" applyFont="1" applyFill="1" applyBorder="1" applyAlignment="1">
      <alignment vertical="center" wrapText="1"/>
    </xf>
    <xf numFmtId="0" fontId="5" fillId="0" borderId="0" xfId="0" applyFont="1" applyBorder="1"/>
    <xf numFmtId="0" fontId="17" fillId="5" borderId="4" xfId="0" applyFont="1" applyFill="1" applyBorder="1" applyAlignment="1">
      <alignment vertical="center"/>
    </xf>
    <xf numFmtId="0" fontId="5" fillId="4" borderId="31" xfId="0" applyFont="1" applyFill="1" applyBorder="1" applyAlignment="1">
      <alignment vertical="center" wrapText="1"/>
    </xf>
    <xf numFmtId="0" fontId="5" fillId="4" borderId="32" xfId="0" applyFont="1" applyFill="1" applyBorder="1" applyAlignment="1">
      <alignment vertical="center" wrapText="1"/>
    </xf>
    <xf numFmtId="0" fontId="5" fillId="4" borderId="35" xfId="0" applyFont="1" applyFill="1" applyBorder="1" applyAlignment="1">
      <alignment vertical="center" wrapText="1"/>
    </xf>
    <xf numFmtId="0" fontId="17" fillId="4" borderId="17" xfId="0" applyFont="1" applyFill="1" applyBorder="1" applyAlignment="1">
      <alignment horizontal="left" vertical="center"/>
    </xf>
    <xf numFmtId="0" fontId="5" fillId="4"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3" borderId="0" xfId="0" applyFont="1" applyFill="1" applyBorder="1"/>
    <xf numFmtId="0" fontId="5" fillId="5" borderId="2"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4" borderId="34" xfId="0" applyFont="1" applyFill="1" applyBorder="1" applyAlignment="1">
      <alignment vertical="center" wrapText="1"/>
    </xf>
    <xf numFmtId="0" fontId="5" fillId="4" borderId="3"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4" borderId="33" xfId="0" applyFont="1" applyFill="1" applyBorder="1" applyAlignment="1">
      <alignment vertical="center" wrapText="1"/>
    </xf>
    <xf numFmtId="0" fontId="5" fillId="4" borderId="12"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17" fillId="4" borderId="27" xfId="0" applyFont="1" applyFill="1" applyBorder="1" applyAlignment="1">
      <alignment horizontal="left" vertical="center"/>
    </xf>
    <xf numFmtId="0" fontId="5" fillId="4" borderId="38" xfId="0" applyFont="1" applyFill="1" applyBorder="1" applyAlignment="1">
      <alignment horizontal="left" vertical="center" wrapText="1"/>
    </xf>
    <xf numFmtId="0" fontId="17" fillId="3" borderId="40" xfId="0" applyFont="1" applyFill="1" applyBorder="1" applyAlignment="1">
      <alignment horizontal="left" vertical="center" wrapText="1"/>
    </xf>
    <xf numFmtId="0" fontId="5" fillId="3" borderId="45" xfId="0" applyFont="1" applyFill="1" applyBorder="1"/>
    <xf numFmtId="0" fontId="17" fillId="3" borderId="45" xfId="0" applyFont="1" applyFill="1" applyBorder="1" applyAlignment="1">
      <alignment horizontal="left" vertical="center" wrapText="1"/>
    </xf>
    <xf numFmtId="0" fontId="17" fillId="5" borderId="26" xfId="0" applyFont="1" applyFill="1" applyBorder="1" applyAlignment="1">
      <alignment vertical="center"/>
    </xf>
    <xf numFmtId="0" fontId="5" fillId="3" borderId="45" xfId="0" applyFont="1" applyFill="1" applyBorder="1" applyAlignment="1">
      <alignment horizontal="left" vertical="center" wrapText="1"/>
    </xf>
    <xf numFmtId="0" fontId="5" fillId="3" borderId="41" xfId="0" applyFont="1" applyFill="1" applyBorder="1" applyAlignment="1">
      <alignment horizontal="left" vertical="center"/>
    </xf>
    <xf numFmtId="0" fontId="17" fillId="4" borderId="26" xfId="0" applyFont="1" applyFill="1" applyBorder="1" applyAlignment="1">
      <alignment horizontal="left" vertical="center"/>
    </xf>
    <xf numFmtId="0" fontId="5" fillId="5" borderId="15" xfId="0" applyFont="1" applyFill="1" applyBorder="1" applyAlignment="1">
      <alignment vertical="center" wrapText="1"/>
    </xf>
    <xf numFmtId="0" fontId="5" fillId="5" borderId="13" xfId="0" applyFont="1" applyFill="1" applyBorder="1" applyAlignment="1">
      <alignment vertical="center" wrapText="1"/>
    </xf>
    <xf numFmtId="0" fontId="5" fillId="5" borderId="16" xfId="0" applyFont="1" applyFill="1" applyBorder="1" applyAlignment="1">
      <alignment vertical="center" wrapText="1"/>
    </xf>
    <xf numFmtId="0" fontId="17" fillId="3" borderId="45" xfId="0" applyFont="1" applyFill="1" applyBorder="1" applyAlignment="1">
      <alignment horizontal="left" vertical="center"/>
    </xf>
    <xf numFmtId="0" fontId="5" fillId="4" borderId="15" xfId="0" applyFont="1" applyFill="1" applyBorder="1" applyAlignment="1">
      <alignment vertical="center" wrapText="1"/>
    </xf>
    <xf numFmtId="0" fontId="5" fillId="4" borderId="13" xfId="0" applyFont="1" applyFill="1" applyBorder="1" applyAlignment="1">
      <alignment vertical="center" wrapText="1"/>
    </xf>
    <xf numFmtId="0" fontId="5" fillId="4" borderId="16" xfId="0" applyFont="1" applyFill="1" applyBorder="1" applyAlignment="1">
      <alignment vertical="center" wrapText="1"/>
    </xf>
    <xf numFmtId="0" fontId="5" fillId="3" borderId="41"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17" fillId="5" borderId="39" xfId="0" applyFont="1" applyFill="1" applyBorder="1" applyAlignment="1">
      <alignment vertical="center"/>
    </xf>
    <xf numFmtId="0" fontId="5" fillId="5" borderId="8"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17" fillId="4" borderId="20" xfId="0" applyFont="1" applyFill="1" applyBorder="1" applyAlignment="1">
      <alignment horizontal="left" vertical="center"/>
    </xf>
    <xf numFmtId="0" fontId="5" fillId="4" borderId="18"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5" fillId="5" borderId="20" xfId="0" applyFont="1" applyFill="1" applyBorder="1" applyAlignment="1">
      <alignment vertical="center" wrapText="1"/>
    </xf>
    <xf numFmtId="0" fontId="5" fillId="4" borderId="28" xfId="0" applyFont="1" applyFill="1" applyBorder="1" applyAlignment="1">
      <alignment horizontal="left" vertical="top" wrapText="1"/>
    </xf>
    <xf numFmtId="0" fontId="5" fillId="4" borderId="21" xfId="0" applyFont="1" applyFill="1" applyBorder="1" applyAlignment="1">
      <alignment vertical="center" wrapText="1"/>
    </xf>
    <xf numFmtId="0" fontId="17" fillId="4" borderId="39" xfId="0" applyFont="1" applyFill="1" applyBorder="1" applyAlignment="1">
      <alignment horizontal="left" vertical="center"/>
    </xf>
    <xf numFmtId="0" fontId="5" fillId="4" borderId="24" xfId="0" applyFont="1" applyFill="1" applyBorder="1" applyAlignment="1">
      <alignment horizontal="left" vertical="center" wrapText="1"/>
    </xf>
    <xf numFmtId="0" fontId="5" fillId="5" borderId="48" xfId="0" applyFont="1" applyFill="1" applyBorder="1" applyAlignment="1">
      <alignment vertical="center" wrapText="1"/>
    </xf>
    <xf numFmtId="0" fontId="17" fillId="5" borderId="17" xfId="0" applyFont="1" applyFill="1" applyBorder="1" applyAlignment="1">
      <alignment vertical="center"/>
    </xf>
    <xf numFmtId="0" fontId="4" fillId="0" borderId="0" xfId="0" applyFont="1" applyAlignment="1"/>
    <xf numFmtId="0" fontId="4" fillId="0" borderId="0" xfId="0" applyFont="1" applyProtection="1">
      <protection locked="0"/>
    </xf>
    <xf numFmtId="0" fontId="17" fillId="0" borderId="18" xfId="0" applyFont="1" applyFill="1" applyBorder="1" applyAlignment="1" applyProtection="1">
      <alignment horizontal="center" vertical="center" wrapText="1"/>
      <protection locked="0"/>
    </xf>
    <xf numFmtId="0" fontId="5" fillId="5" borderId="28" xfId="0" applyFont="1" applyFill="1" applyBorder="1" applyProtection="1">
      <protection locked="0"/>
    </xf>
    <xf numFmtId="0" fontId="5" fillId="5" borderId="1" xfId="0" applyFont="1" applyFill="1" applyBorder="1" applyProtection="1">
      <protection locked="0"/>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protection locked="0"/>
    </xf>
    <xf numFmtId="0" fontId="5" fillId="5" borderId="36"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28" xfId="0" applyFont="1" applyFill="1" applyBorder="1" applyAlignment="1" applyProtection="1">
      <alignment horizontal="left" vertical="center"/>
      <protection locked="0"/>
    </xf>
    <xf numFmtId="0" fontId="5" fillId="4" borderId="28"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wrapText="1"/>
      <protection locked="0"/>
    </xf>
    <xf numFmtId="0" fontId="5" fillId="4" borderId="36"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5" borderId="44" xfId="0" applyFont="1" applyFill="1" applyBorder="1" applyAlignment="1" applyProtection="1">
      <alignment horizontal="left" vertical="center"/>
      <protection locked="0"/>
    </xf>
    <xf numFmtId="0" fontId="5" fillId="5" borderId="26" xfId="0" applyFont="1" applyFill="1" applyBorder="1" applyAlignment="1" applyProtection="1">
      <alignment horizontal="left" vertical="center"/>
      <protection locked="0"/>
    </xf>
    <xf numFmtId="0" fontId="5" fillId="4" borderId="11" xfId="0" applyFont="1" applyFill="1" applyBorder="1" applyAlignment="1" applyProtection="1">
      <alignment horizontal="left" vertical="center" wrapText="1"/>
      <protection locked="0"/>
    </xf>
    <xf numFmtId="0" fontId="5" fillId="4" borderId="9" xfId="0" applyFont="1" applyFill="1" applyBorder="1" applyAlignment="1" applyProtection="1">
      <alignment horizontal="left" vertical="center" wrapText="1"/>
      <protection locked="0"/>
    </xf>
    <xf numFmtId="0" fontId="5" fillId="4" borderId="10" xfId="0" applyFont="1" applyFill="1" applyBorder="1" applyAlignment="1" applyProtection="1">
      <alignment horizontal="left" vertical="center" wrapText="1"/>
      <protection locked="0"/>
    </xf>
    <xf numFmtId="0" fontId="5" fillId="4" borderId="38" xfId="0" applyFont="1" applyFill="1" applyBorder="1" applyAlignment="1" applyProtection="1">
      <alignment horizontal="left" vertical="center" wrapText="1"/>
      <protection locked="0"/>
    </xf>
    <xf numFmtId="0" fontId="5" fillId="5" borderId="36" xfId="0" applyFont="1" applyFill="1" applyBorder="1" applyAlignment="1" applyProtection="1">
      <alignment horizontal="left" vertical="center" wrapText="1"/>
      <protection locked="0"/>
    </xf>
    <xf numFmtId="0" fontId="5" fillId="5" borderId="26" xfId="0" applyFont="1" applyFill="1" applyBorder="1" applyAlignment="1" applyProtection="1">
      <alignment horizontal="left" vertical="center" wrapText="1"/>
      <protection locked="0"/>
    </xf>
    <xf numFmtId="0" fontId="5" fillId="4" borderId="28" xfId="0" applyFont="1" applyFill="1" applyBorder="1" applyAlignment="1" applyProtection="1">
      <alignment horizontal="left" vertical="center" wrapText="1"/>
      <protection locked="0"/>
    </xf>
    <xf numFmtId="0" fontId="17" fillId="4" borderId="26"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26" xfId="0" applyFont="1" applyFill="1" applyBorder="1" applyAlignment="1" applyProtection="1">
      <alignment horizontal="left" vertical="center" wrapText="1"/>
      <protection locked="0"/>
    </xf>
    <xf numFmtId="0" fontId="5" fillId="5" borderId="18"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5" fillId="4" borderId="18" xfId="0" applyFont="1" applyFill="1" applyBorder="1" applyAlignment="1" applyProtection="1">
      <alignment horizontal="left" vertical="center" wrapText="1"/>
      <protection locked="0"/>
    </xf>
    <xf numFmtId="0" fontId="5" fillId="5" borderId="46" xfId="0" applyFont="1" applyFill="1" applyBorder="1" applyAlignment="1" applyProtection="1">
      <alignment horizontal="left" vertical="center"/>
      <protection locked="0"/>
    </xf>
    <xf numFmtId="0" fontId="5" fillId="5" borderId="8" xfId="0" applyFont="1" applyFill="1" applyBorder="1" applyAlignment="1" applyProtection="1">
      <alignment horizontal="left" vertical="center"/>
      <protection locked="0"/>
    </xf>
    <xf numFmtId="0" fontId="5" fillId="4" borderId="49" xfId="0" applyFont="1" applyFill="1" applyBorder="1" applyAlignment="1" applyProtection="1">
      <alignment horizontal="left" vertical="center" wrapText="1"/>
      <protection locked="0"/>
    </xf>
    <xf numFmtId="0" fontId="5" fillId="4" borderId="43" xfId="0" applyFont="1" applyFill="1" applyBorder="1" applyAlignment="1" applyProtection="1">
      <alignment horizontal="left" vertical="center"/>
      <protection locked="0"/>
    </xf>
    <xf numFmtId="0" fontId="5" fillId="4" borderId="44" xfId="0" applyFont="1" applyFill="1" applyBorder="1" applyAlignment="1" applyProtection="1">
      <alignment horizontal="left" vertical="center" wrapText="1"/>
      <protection locked="0"/>
    </xf>
    <xf numFmtId="0" fontId="4" fillId="0" borderId="0" xfId="0" applyFont="1" applyBorder="1" applyProtection="1">
      <protection locked="0"/>
    </xf>
    <xf numFmtId="0" fontId="17" fillId="0" borderId="19"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36" xfId="0" applyFont="1" applyFill="1" applyBorder="1" applyAlignment="1" applyProtection="1">
      <alignment horizontal="center" vertical="center" wrapText="1"/>
      <protection locked="0"/>
    </xf>
    <xf numFmtId="0" fontId="17" fillId="5" borderId="30" xfId="0" applyFont="1" applyFill="1" applyBorder="1" applyAlignment="1">
      <alignment vertical="center"/>
    </xf>
    <xf numFmtId="0" fontId="5" fillId="5" borderId="52" xfId="0" applyFont="1" applyFill="1" applyBorder="1" applyAlignment="1">
      <alignment horizontal="left" vertical="center" wrapText="1"/>
    </xf>
    <xf numFmtId="0" fontId="5" fillId="5" borderId="52" xfId="0" applyFont="1" applyFill="1" applyBorder="1" applyAlignment="1" applyProtection="1">
      <alignment horizontal="left" vertical="center"/>
      <protection locked="0"/>
    </xf>
    <xf numFmtId="0" fontId="4" fillId="0" borderId="0" xfId="0" applyFont="1" applyBorder="1" applyAlignment="1"/>
    <xf numFmtId="0" fontId="5" fillId="5" borderId="18" xfId="0" applyFont="1" applyFill="1" applyBorder="1" applyAlignment="1" applyProtection="1">
      <alignment horizontal="left" vertical="center"/>
      <protection locked="0"/>
    </xf>
    <xf numFmtId="0" fontId="5" fillId="4" borderId="43" xfId="0" applyFont="1" applyFill="1" applyBorder="1" applyAlignment="1" applyProtection="1">
      <alignment horizontal="left" vertical="center" wrapText="1"/>
      <protection locked="0"/>
    </xf>
    <xf numFmtId="0" fontId="9" fillId="3" borderId="0" xfId="1" applyFont="1" applyFill="1" applyAlignment="1">
      <alignment wrapText="1"/>
    </xf>
    <xf numFmtId="0" fontId="9" fillId="3" borderId="0" xfId="1" applyFont="1" applyFill="1" applyBorder="1" applyAlignment="1">
      <alignment wrapText="1"/>
    </xf>
    <xf numFmtId="0" fontId="9" fillId="3" borderId="0" xfId="1" applyFont="1" applyFill="1" applyAlignment="1">
      <alignment vertical="top" wrapText="1"/>
    </xf>
    <xf numFmtId="0" fontId="9" fillId="3" borderId="0" xfId="1" applyFont="1" applyFill="1" applyAlignment="1">
      <alignment horizontal="left" vertical="top" wrapText="1"/>
    </xf>
    <xf numFmtId="0" fontId="9" fillId="3" borderId="0" xfId="1" applyFont="1" applyFill="1" applyAlignment="1">
      <alignment horizontal="center" vertical="center" wrapText="1"/>
    </xf>
    <xf numFmtId="0" fontId="14" fillId="3" borderId="0" xfId="1" applyFont="1" applyFill="1" applyAlignment="1">
      <alignment vertical="center" wrapText="1"/>
    </xf>
    <xf numFmtId="0" fontId="15" fillId="3" borderId="0" xfId="2" applyFont="1" applyFill="1" applyAlignment="1" applyProtection="1">
      <alignment vertical="center" wrapText="1"/>
    </xf>
    <xf numFmtId="0" fontId="14" fillId="3" borderId="0" xfId="1" applyFont="1" applyFill="1" applyAlignment="1">
      <alignment horizontal="center" vertical="center" wrapText="1"/>
    </xf>
    <xf numFmtId="0" fontId="14" fillId="3" borderId="0" xfId="1" applyFont="1" applyFill="1" applyAlignment="1">
      <alignment vertical="top" wrapText="1"/>
    </xf>
    <xf numFmtId="0" fontId="14" fillId="3" borderId="0" xfId="1" applyFont="1" applyFill="1" applyAlignment="1">
      <alignment wrapText="1"/>
    </xf>
    <xf numFmtId="0" fontId="12" fillId="4" borderId="0" xfId="0" applyFont="1" applyFill="1" applyBorder="1" applyAlignment="1">
      <alignment horizontal="left" vertical="center" wrapText="1"/>
    </xf>
    <xf numFmtId="0" fontId="5" fillId="4" borderId="0" xfId="1" applyFont="1" applyFill="1" applyAlignment="1">
      <alignment wrapText="1"/>
    </xf>
    <xf numFmtId="0" fontId="5" fillId="4" borderId="0" xfId="1" applyFont="1" applyFill="1" applyAlignment="1">
      <alignment horizontal="left" vertical="top" wrapText="1"/>
    </xf>
    <xf numFmtId="0" fontId="17" fillId="4" borderId="0" xfId="1" applyFont="1" applyFill="1" applyAlignment="1">
      <alignment vertical="top"/>
    </xf>
    <xf numFmtId="0" fontId="17" fillId="4" borderId="0" xfId="1" applyFont="1" applyFill="1" applyAlignment="1">
      <alignment vertical="center"/>
    </xf>
    <xf numFmtId="0" fontId="17" fillId="4" borderId="0" xfId="1" applyFont="1" applyFill="1" applyAlignment="1">
      <alignment vertical="center" wrapText="1"/>
    </xf>
    <xf numFmtId="0" fontId="17" fillId="4" borderId="0" xfId="1" applyFont="1" applyFill="1" applyAlignment="1">
      <alignment horizontal="left" wrapText="1"/>
    </xf>
    <xf numFmtId="0" fontId="17" fillId="4" borderId="0" xfId="1" applyFont="1" applyFill="1" applyAlignment="1">
      <alignment horizontal="left" vertical="top" wrapText="1"/>
    </xf>
    <xf numFmtId="0" fontId="6" fillId="4" borderId="0" xfId="1" applyFont="1" applyFill="1" applyAlignment="1">
      <alignment horizontal="left" vertical="top" wrapText="1"/>
    </xf>
    <xf numFmtId="0" fontId="5" fillId="4" borderId="0" xfId="1" applyFont="1" applyFill="1" applyAlignment="1">
      <alignment horizontal="left" wrapText="1"/>
    </xf>
    <xf numFmtId="0" fontId="18" fillId="0" borderId="32"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18" fillId="0" borderId="36" xfId="0" applyFont="1" applyFill="1" applyBorder="1" applyAlignment="1">
      <alignment horizontal="left" vertical="center" wrapText="1"/>
    </xf>
    <xf numFmtId="0" fontId="18" fillId="0" borderId="37" xfId="0" applyFont="1" applyFill="1" applyBorder="1" applyAlignment="1">
      <alignment horizontal="left" vertical="center" wrapText="1"/>
    </xf>
    <xf numFmtId="0" fontId="19" fillId="5" borderId="29" xfId="0" applyFont="1" applyFill="1" applyBorder="1" applyAlignment="1" applyProtection="1">
      <alignment vertical="center" wrapText="1"/>
      <protection locked="0"/>
    </xf>
    <xf numFmtId="0" fontId="19" fillId="5" borderId="5" xfId="0" applyFont="1" applyFill="1" applyBorder="1" applyAlignment="1" applyProtection="1">
      <alignment vertical="center" wrapText="1"/>
      <protection locked="0"/>
    </xf>
    <xf numFmtId="0" fontId="19" fillId="5" borderId="37" xfId="0" applyFont="1" applyFill="1" applyBorder="1" applyAlignment="1" applyProtection="1">
      <alignment vertical="center" wrapText="1"/>
      <protection locked="0"/>
    </xf>
    <xf numFmtId="0" fontId="19" fillId="5" borderId="50" xfId="0" applyFont="1" applyFill="1" applyBorder="1" applyAlignment="1" applyProtection="1">
      <alignment wrapText="1"/>
      <protection locked="0"/>
    </xf>
    <xf numFmtId="0" fontId="19" fillId="5" borderId="29" xfId="0" applyFont="1" applyFill="1" applyBorder="1" applyAlignment="1" applyProtection="1">
      <alignment wrapText="1"/>
      <protection locked="0"/>
    </xf>
    <xf numFmtId="0" fontId="19" fillId="5" borderId="5" xfId="0" applyFont="1" applyFill="1" applyBorder="1" applyAlignment="1" applyProtection="1">
      <alignment wrapText="1"/>
      <protection locked="0"/>
    </xf>
    <xf numFmtId="0" fontId="19" fillId="5" borderId="37" xfId="0" applyFont="1" applyFill="1" applyBorder="1" applyAlignment="1" applyProtection="1">
      <alignment wrapText="1"/>
      <protection locked="0"/>
    </xf>
    <xf numFmtId="0" fontId="19" fillId="4" borderId="29" xfId="0" applyFont="1" applyFill="1" applyBorder="1" applyAlignment="1" applyProtection="1">
      <alignment wrapText="1"/>
      <protection locked="0"/>
    </xf>
    <xf numFmtId="0" fontId="19" fillId="4" borderId="5" xfId="0" applyFont="1" applyFill="1" applyBorder="1" applyAlignment="1" applyProtection="1">
      <alignment wrapText="1"/>
      <protection locked="0"/>
    </xf>
    <xf numFmtId="0" fontId="19" fillId="4" borderId="37" xfId="0" applyFont="1" applyFill="1" applyBorder="1" applyAlignment="1" applyProtection="1">
      <alignment wrapText="1"/>
      <protection locked="0"/>
    </xf>
    <xf numFmtId="0" fontId="19" fillId="4" borderId="51" xfId="0" applyFont="1" applyFill="1" applyBorder="1" applyAlignment="1" applyProtection="1">
      <alignment wrapText="1"/>
      <protection locked="0"/>
    </xf>
    <xf numFmtId="0" fontId="19" fillId="5" borderId="19" xfId="0" applyFont="1" applyFill="1" applyBorder="1" applyAlignment="1" applyProtection="1">
      <alignment wrapText="1"/>
      <protection locked="0"/>
    </xf>
    <xf numFmtId="0" fontId="19" fillId="5" borderId="53" xfId="0" applyFont="1" applyFill="1" applyBorder="1" applyAlignment="1" applyProtection="1">
      <alignment wrapText="1"/>
      <protection locked="0"/>
    </xf>
    <xf numFmtId="0" fontId="19" fillId="4" borderId="6" xfId="0" applyFont="1" applyFill="1" applyBorder="1" applyAlignment="1" applyProtection="1">
      <alignment wrapText="1"/>
      <protection locked="0"/>
    </xf>
    <xf numFmtId="0" fontId="19" fillId="4" borderId="42" xfId="0" applyFont="1" applyFill="1" applyBorder="1" applyAlignment="1" applyProtection="1">
      <alignment wrapText="1"/>
      <protection locked="0"/>
    </xf>
    <xf numFmtId="0" fontId="19" fillId="5" borderId="25" xfId="0" applyFont="1" applyFill="1" applyBorder="1" applyAlignment="1" applyProtection="1">
      <alignment wrapText="1"/>
      <protection locked="0"/>
    </xf>
    <xf numFmtId="0" fontId="19" fillId="4" borderId="25" xfId="0" applyFont="1" applyFill="1" applyBorder="1" applyAlignment="1" applyProtection="1">
      <alignment horizontal="left" vertical="center" wrapText="1"/>
      <protection locked="0"/>
    </xf>
    <xf numFmtId="0" fontId="19" fillId="5" borderId="6" xfId="0" applyFont="1" applyFill="1" applyBorder="1" applyAlignment="1" applyProtection="1">
      <alignment wrapText="1"/>
      <protection locked="0"/>
    </xf>
    <xf numFmtId="0" fontId="19" fillId="5" borderId="7" xfId="0" applyFont="1" applyFill="1" applyBorder="1" applyAlignment="1" applyProtection="1">
      <alignment wrapText="1"/>
      <protection locked="0"/>
    </xf>
    <xf numFmtId="0" fontId="19" fillId="5" borderId="23" xfId="0" applyFont="1" applyFill="1" applyBorder="1" applyAlignment="1" applyProtection="1">
      <alignment wrapText="1"/>
      <protection locked="0"/>
    </xf>
    <xf numFmtId="0" fontId="19" fillId="4" borderId="7" xfId="0" applyFont="1" applyFill="1" applyBorder="1" applyAlignment="1" applyProtection="1">
      <alignment wrapText="1"/>
      <protection locked="0"/>
    </xf>
    <xf numFmtId="0" fontId="19" fillId="4" borderId="25" xfId="0" applyFont="1" applyFill="1" applyBorder="1" applyAlignment="1" applyProtection="1">
      <alignment wrapText="1"/>
      <protection locked="0"/>
    </xf>
    <xf numFmtId="0" fontId="19" fillId="5" borderId="14" xfId="0" applyFont="1" applyFill="1" applyBorder="1" applyAlignment="1" applyProtection="1">
      <alignment wrapText="1"/>
      <protection locked="0"/>
    </xf>
    <xf numFmtId="0" fontId="5" fillId="5" borderId="12" xfId="0" applyFont="1" applyFill="1" applyBorder="1" applyAlignment="1" applyProtection="1">
      <alignment horizontal="center" vertical="center" wrapText="1"/>
    </xf>
    <xf numFmtId="0" fontId="5" fillId="5" borderId="45" xfId="0" applyFont="1" applyFill="1" applyBorder="1" applyAlignment="1" applyProtection="1">
      <alignment horizontal="center" vertical="center" wrapText="1"/>
    </xf>
    <xf numFmtId="0" fontId="5" fillId="4" borderId="28"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36"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xf>
    <xf numFmtId="0" fontId="5" fillId="5" borderId="18" xfId="0" applyFont="1" applyFill="1" applyBorder="1" applyAlignment="1" applyProtection="1">
      <alignment horizontal="center" vertical="center" wrapText="1"/>
      <protection locked="0"/>
    </xf>
    <xf numFmtId="0" fontId="5" fillId="5" borderId="4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protection locked="0"/>
    </xf>
    <xf numFmtId="0" fontId="5" fillId="4" borderId="22" xfId="0" applyFont="1" applyFill="1" applyBorder="1" applyAlignment="1" applyProtection="1">
      <alignment horizontal="center" vertical="center" wrapText="1"/>
      <protection locked="0"/>
    </xf>
    <xf numFmtId="0" fontId="5" fillId="4" borderId="40"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5" fillId="4" borderId="23"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7" fillId="2" borderId="47"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18" fillId="0" borderId="36" xfId="0" applyFont="1" applyFill="1" applyBorder="1" applyAlignment="1" applyProtection="1">
      <alignment horizontal="left" vertical="center" wrapText="1"/>
      <protection locked="0"/>
    </xf>
    <xf numFmtId="0" fontId="7" fillId="2" borderId="54" xfId="0" applyFont="1" applyFill="1" applyBorder="1" applyAlignment="1">
      <alignment horizontal="center"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18" fillId="0" borderId="31" xfId="0" applyFont="1" applyFill="1" applyBorder="1" applyAlignment="1">
      <alignment horizontal="left" vertical="center" wrapText="1"/>
    </xf>
    <xf numFmtId="0" fontId="18" fillId="0" borderId="28" xfId="0" applyFont="1" applyFill="1" applyBorder="1" applyAlignment="1" applyProtection="1">
      <alignment horizontal="left" vertical="center" wrapText="1"/>
      <protection locked="0"/>
    </xf>
    <xf numFmtId="0" fontId="18" fillId="0" borderId="28"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7" fillId="2" borderId="3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cellXfs>
  <cellStyles count="15">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Hyperlink" xfId="2" builtinId="8"/>
    <cellStyle name="Normaallaad 2" xfId="1"/>
    <cellStyle name="Normal" xfId="0" builtinId="0"/>
  </cellStyles>
  <dxfs count="0"/>
  <tableStyles count="0" defaultTableStyle="TableStyleMedium2" defaultPivotStyle="PivotStyleLight16"/>
  <colors>
    <mruColors>
      <color rgb="FFFA0000"/>
      <color rgb="FF3ACAE3"/>
      <color rgb="FFE6ABD4"/>
      <color rgb="FFF04538"/>
      <color rgb="FF3AF6E3"/>
      <color rgb="FFCF75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gif"/></Relationships>
</file>

<file path=xl/drawings/drawing1.xml><?xml version="1.0" encoding="utf-8"?>
<xdr:wsDr xmlns:xdr="http://schemas.openxmlformats.org/drawingml/2006/spreadsheetDrawing" xmlns:a="http://schemas.openxmlformats.org/drawingml/2006/main">
  <xdr:twoCellAnchor editAs="oneCell">
    <xdr:from>
      <xdr:col>4</xdr:col>
      <xdr:colOff>42335</xdr:colOff>
      <xdr:row>0</xdr:row>
      <xdr:rowOff>105833</xdr:rowOff>
    </xdr:from>
    <xdr:to>
      <xdr:col>5</xdr:col>
      <xdr:colOff>529168</xdr:colOff>
      <xdr:row>4</xdr:row>
      <xdr:rowOff>227187</xdr:rowOff>
    </xdr:to>
    <xdr:pic>
      <xdr:nvPicPr>
        <xdr:cNvPr id="5" name="Pilt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3668" y="105833"/>
          <a:ext cx="1100666" cy="1640416"/>
        </a:xfrm>
        <a:prstGeom prst="rect">
          <a:avLst/>
        </a:prstGeom>
      </xdr:spPr>
    </xdr:pic>
    <xdr:clientData/>
  </xdr:twoCellAnchor>
  <xdr:twoCellAnchor editAs="oneCell">
    <xdr:from>
      <xdr:col>4</xdr:col>
      <xdr:colOff>0</xdr:colOff>
      <xdr:row>42</xdr:row>
      <xdr:rowOff>0</xdr:rowOff>
    </xdr:from>
    <xdr:to>
      <xdr:col>4</xdr:col>
      <xdr:colOff>304800</xdr:colOff>
      <xdr:row>43</xdr:row>
      <xdr:rowOff>100544</xdr:rowOff>
    </xdr:to>
    <xdr:sp macro="" textlink="">
      <xdr:nvSpPr>
        <xdr:cNvPr id="3074" name="AutoShape 2" descr="Pildiotsingu fee latvia logo tulemus">
          <a:extLst>
            <a:ext uri="{FF2B5EF4-FFF2-40B4-BE49-F238E27FC236}">
              <a16:creationId xmlns:a16="http://schemas.microsoft.com/office/drawing/2014/main" xmlns="" id="{00000000-0008-0000-0000-0000020C0000}"/>
            </a:ext>
          </a:extLst>
        </xdr:cNvPr>
        <xdr:cNvSpPr>
          <a:spLocks noChangeAspect="1" noChangeArrowheads="1"/>
        </xdr:cNvSpPr>
      </xdr:nvSpPr>
      <xdr:spPr bwMode="auto">
        <a:xfrm>
          <a:off x="8534400" y="915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402167</xdr:colOff>
      <xdr:row>32</xdr:row>
      <xdr:rowOff>762000</xdr:rowOff>
    </xdr:from>
    <xdr:to>
      <xdr:col>3</xdr:col>
      <xdr:colOff>7947312</xdr:colOff>
      <xdr:row>40</xdr:row>
      <xdr:rowOff>131886</xdr:rowOff>
    </xdr:to>
    <xdr:grpSp>
      <xdr:nvGrpSpPr>
        <xdr:cNvPr id="15" name="Group 14"/>
        <xdr:cNvGrpSpPr/>
      </xdr:nvGrpSpPr>
      <xdr:grpSpPr>
        <a:xfrm>
          <a:off x="402167" y="22997583"/>
          <a:ext cx="9481895" cy="1782886"/>
          <a:chOff x="202037" y="28395084"/>
          <a:chExt cx="9481895" cy="1782886"/>
        </a:xfrm>
      </xdr:grpSpPr>
      <xdr:pic>
        <xdr:nvPicPr>
          <xdr:cNvPr id="17" name="Pilt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45917" y="28576058"/>
            <a:ext cx="666927" cy="645760"/>
          </a:xfrm>
          <a:prstGeom prst="rect">
            <a:avLst/>
          </a:prstGeom>
        </xdr:spPr>
      </xdr:pic>
      <xdr:pic>
        <xdr:nvPicPr>
          <xdr:cNvPr id="18" name="Pilt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85168" y="28585202"/>
            <a:ext cx="666750" cy="704723"/>
          </a:xfrm>
          <a:prstGeom prst="rect">
            <a:avLst/>
          </a:prstGeom>
        </xdr:spPr>
      </xdr:pic>
      <xdr:pic>
        <xdr:nvPicPr>
          <xdr:cNvPr id="19" name="Pilt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267812" y="28633208"/>
            <a:ext cx="1890753" cy="539750"/>
          </a:xfrm>
          <a:prstGeom prst="rect">
            <a:avLst/>
          </a:prstGeom>
        </xdr:spPr>
      </xdr:pic>
      <xdr:pic>
        <xdr:nvPicPr>
          <xdr:cNvPr id="20" name="Pilt 6">
            <a:extLst>
              <a:ext uri="{FF2B5EF4-FFF2-40B4-BE49-F238E27FC236}">
                <a16:creationId xmlns=""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429806" y="29450241"/>
            <a:ext cx="1184374" cy="606425"/>
          </a:xfrm>
          <a:prstGeom prst="rect">
            <a:avLst/>
          </a:prstGeom>
        </xdr:spPr>
      </xdr:pic>
      <xdr:pic>
        <xdr:nvPicPr>
          <xdr:cNvPr id="21" name="Pilt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73497" y="29486225"/>
            <a:ext cx="679167" cy="668583"/>
          </a:xfrm>
          <a:prstGeom prst="rect">
            <a:avLst/>
          </a:prstGeom>
        </xdr:spPr>
      </xdr:pic>
      <xdr:pic>
        <xdr:nvPicPr>
          <xdr:cNvPr id="22" name="Pilt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2037" y="29453418"/>
            <a:ext cx="1120492" cy="596170"/>
          </a:xfrm>
          <a:prstGeom prst="rect">
            <a:avLst/>
          </a:prstGeom>
        </xdr:spPr>
      </xdr:pic>
      <xdr:pic>
        <xdr:nvPicPr>
          <xdr:cNvPr id="23" name="Pilt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97748" y="29485165"/>
            <a:ext cx="868983" cy="602117"/>
          </a:xfrm>
          <a:prstGeom prst="rect">
            <a:avLst/>
          </a:prstGeom>
        </xdr:spPr>
      </xdr:pic>
      <xdr:pic>
        <xdr:nvPicPr>
          <xdr:cNvPr id="24" name="Pilt 13" descr="Pildiotsingu syke logo tulemus">
            <a:extLst>
              <a:ext uri="{FF2B5EF4-FFF2-40B4-BE49-F238E27FC236}">
                <a16:creationId xmlns=""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52373" y="29474584"/>
            <a:ext cx="905226" cy="6773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lt 15">
            <a:extLst>
              <a:ext uri="{FF2B5EF4-FFF2-40B4-BE49-F238E27FC236}">
                <a16:creationId xmlns="" xmlns:a16="http://schemas.microsoft.com/office/drawing/2014/main" id="{00000000-0008-0000-0000-000010000000}"/>
              </a:ext>
            </a:extLst>
          </xdr:cNvPr>
          <xdr:cNvPicPr>
            <a:picLocks noChangeAspect="1"/>
          </xdr:cNvPicPr>
        </xdr:nvPicPr>
        <xdr:blipFill>
          <a:blip xmlns:r="http://schemas.openxmlformats.org/officeDocument/2006/relationships" r:embed="rId10"/>
          <a:stretch>
            <a:fillRect/>
          </a:stretch>
        </xdr:blipFill>
        <xdr:spPr>
          <a:xfrm>
            <a:off x="9125670" y="29231166"/>
            <a:ext cx="558262" cy="931334"/>
          </a:xfrm>
          <a:prstGeom prst="rect">
            <a:avLst/>
          </a:prstGeom>
        </xdr:spPr>
      </xdr:pic>
      <xdr:pic>
        <xdr:nvPicPr>
          <xdr:cNvPr id="26" name="Picture 2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66333" y="28395084"/>
            <a:ext cx="2201334" cy="1168908"/>
          </a:xfrm>
          <a:prstGeom prst="rect">
            <a:avLst/>
          </a:prstGeom>
        </xdr:spPr>
      </xdr:pic>
      <xdr:pic>
        <xdr:nvPicPr>
          <xdr:cNvPr id="27" name="Picture 2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61418" y="29474583"/>
            <a:ext cx="3164416" cy="703387"/>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zoomScale="90" zoomScaleNormal="90" zoomScalePageLayoutView="90" workbookViewId="0">
      <selection activeCell="D32" sqref="D32"/>
    </sheetView>
  </sheetViews>
  <sheetFormatPr defaultColWidth="9.140625" defaultRowHeight="15"/>
  <cols>
    <col min="1" max="2" width="9.140625" style="151"/>
    <col min="3" max="3" width="10.5703125" style="151" customWidth="1"/>
    <col min="4" max="4" width="122.140625" style="151" customWidth="1"/>
    <col min="5" max="5" width="9.140625" style="151"/>
    <col min="6" max="6" width="9.140625" style="151" customWidth="1"/>
    <col min="7" max="16384" width="9.140625" style="151"/>
  </cols>
  <sheetData>
    <row r="1" spans="1:10">
      <c r="A1" s="13"/>
      <c r="B1" s="13"/>
      <c r="C1" s="13"/>
      <c r="D1" s="13"/>
      <c r="E1" s="13"/>
      <c r="F1" s="13"/>
    </row>
    <row r="2" spans="1:10" ht="23.25">
      <c r="A2" s="13"/>
      <c r="B2" s="13"/>
      <c r="C2" s="13"/>
      <c r="D2" s="20" t="s">
        <v>51</v>
      </c>
      <c r="E2" s="13"/>
      <c r="F2" s="13"/>
    </row>
    <row r="3" spans="1:10" ht="15.75">
      <c r="A3" s="13"/>
      <c r="B3" s="13"/>
      <c r="C3" s="13"/>
      <c r="D3" s="14"/>
      <c r="E3" s="13"/>
      <c r="F3" s="13"/>
    </row>
    <row r="4" spans="1:10" ht="72">
      <c r="A4" s="162"/>
      <c r="B4" s="162"/>
      <c r="C4" s="162"/>
      <c r="D4" s="163" t="s">
        <v>183</v>
      </c>
      <c r="E4" s="13"/>
      <c r="F4" s="13"/>
      <c r="G4" s="152"/>
      <c r="H4" s="152"/>
      <c r="I4" s="152"/>
      <c r="J4" s="152"/>
    </row>
    <row r="5" spans="1:10" ht="54">
      <c r="A5" s="164" t="s">
        <v>92</v>
      </c>
      <c r="B5" s="162"/>
      <c r="C5" s="162"/>
      <c r="D5" s="163" t="s">
        <v>184</v>
      </c>
      <c r="E5" s="13"/>
      <c r="F5" s="13"/>
    </row>
    <row r="6" spans="1:10" ht="144">
      <c r="A6" s="162"/>
      <c r="B6" s="162"/>
      <c r="C6" s="162"/>
      <c r="D6" s="163" t="s">
        <v>185</v>
      </c>
      <c r="E6" s="13"/>
      <c r="F6" s="13"/>
      <c r="H6" s="66"/>
    </row>
    <row r="7" spans="1:10" ht="54">
      <c r="A7" s="162"/>
      <c r="B7" s="162"/>
      <c r="C7" s="162"/>
      <c r="D7" s="163" t="s">
        <v>186</v>
      </c>
      <c r="E7" s="13"/>
      <c r="F7" s="13"/>
    </row>
    <row r="8" spans="1:10" ht="90">
      <c r="A8" s="162"/>
      <c r="B8" s="162"/>
      <c r="C8" s="162"/>
      <c r="D8" s="163" t="s">
        <v>187</v>
      </c>
      <c r="E8" s="13"/>
      <c r="F8" s="13"/>
    </row>
    <row r="9" spans="1:10" ht="72">
      <c r="A9" s="162"/>
      <c r="B9" s="162"/>
      <c r="C9" s="162"/>
      <c r="D9" s="163" t="s">
        <v>188</v>
      </c>
      <c r="E9" s="13"/>
      <c r="F9" s="13"/>
    </row>
    <row r="10" spans="1:10" ht="72">
      <c r="A10" s="162"/>
      <c r="B10" s="162"/>
      <c r="C10" s="162"/>
      <c r="D10" s="163" t="s">
        <v>189</v>
      </c>
      <c r="E10" s="13"/>
      <c r="F10" s="13"/>
    </row>
    <row r="11" spans="1:10" ht="18">
      <c r="A11" s="162"/>
      <c r="B11" s="162"/>
      <c r="C11" s="162"/>
      <c r="D11" s="164" t="s">
        <v>190</v>
      </c>
      <c r="E11" s="13"/>
      <c r="F11" s="13"/>
    </row>
    <row r="12" spans="1:10" ht="54">
      <c r="A12" s="162"/>
      <c r="B12" s="162"/>
      <c r="C12" s="162"/>
      <c r="D12" s="163" t="s">
        <v>191</v>
      </c>
      <c r="E12" s="13"/>
      <c r="F12" s="13"/>
    </row>
    <row r="13" spans="1:10" ht="18">
      <c r="A13" s="162"/>
      <c r="B13" s="162"/>
      <c r="C13" s="162"/>
      <c r="D13" s="163" t="s">
        <v>192</v>
      </c>
      <c r="E13" s="13"/>
      <c r="F13" s="13"/>
      <c r="G13" s="153"/>
    </row>
    <row r="14" spans="1:10" ht="54">
      <c r="A14" s="162"/>
      <c r="B14" s="162"/>
      <c r="C14" s="162"/>
      <c r="D14" s="168" t="s">
        <v>193</v>
      </c>
      <c r="E14" s="13"/>
      <c r="F14" s="13"/>
      <c r="G14" s="153"/>
    </row>
    <row r="15" spans="1:10" ht="72">
      <c r="A15" s="162"/>
      <c r="B15" s="162"/>
      <c r="C15" s="162"/>
      <c r="D15" s="168" t="s">
        <v>194</v>
      </c>
      <c r="E15" s="13"/>
      <c r="F15" s="13"/>
    </row>
    <row r="16" spans="1:10" ht="36">
      <c r="A16" s="162"/>
      <c r="B16" s="162"/>
      <c r="C16" s="162"/>
      <c r="D16" s="163" t="s">
        <v>195</v>
      </c>
      <c r="E16" s="13"/>
      <c r="F16" s="13"/>
    </row>
    <row r="17" spans="1:7" ht="36">
      <c r="A17" s="162"/>
      <c r="B17" s="162"/>
      <c r="C17" s="162"/>
      <c r="D17" s="163" t="s">
        <v>197</v>
      </c>
      <c r="E17" s="13"/>
      <c r="F17" s="13"/>
    </row>
    <row r="18" spans="1:7" ht="57" customHeight="1">
      <c r="A18" s="162"/>
      <c r="B18" s="162"/>
      <c r="C18" s="162"/>
      <c r="D18" s="163" t="s">
        <v>198</v>
      </c>
      <c r="E18" s="13"/>
      <c r="F18" s="13"/>
    </row>
    <row r="19" spans="1:7" ht="54">
      <c r="A19" s="162"/>
      <c r="B19" s="162"/>
      <c r="C19" s="162"/>
      <c r="D19" s="163" t="s">
        <v>199</v>
      </c>
      <c r="E19" s="13"/>
      <c r="F19" s="13"/>
    </row>
    <row r="20" spans="1:7" ht="36">
      <c r="A20" s="162"/>
      <c r="B20" s="162"/>
      <c r="C20" s="162"/>
      <c r="D20" s="163" t="s">
        <v>200</v>
      </c>
      <c r="E20" s="13"/>
      <c r="F20" s="13"/>
    </row>
    <row r="21" spans="1:7" ht="18">
      <c r="A21" s="165"/>
      <c r="B21" s="162"/>
      <c r="C21" s="166"/>
      <c r="D21" s="167"/>
      <c r="E21" s="13"/>
      <c r="F21" s="13"/>
    </row>
    <row r="22" spans="1:7" ht="54">
      <c r="A22" s="164" t="s">
        <v>93</v>
      </c>
      <c r="B22" s="162"/>
      <c r="C22" s="162"/>
      <c r="D22" s="163" t="s">
        <v>201</v>
      </c>
      <c r="E22" s="13"/>
      <c r="F22" s="13"/>
    </row>
    <row r="23" spans="1:7" ht="142.5" customHeight="1">
      <c r="A23" s="164"/>
      <c r="B23" s="162"/>
      <c r="C23" s="162"/>
      <c r="D23" s="163" t="s">
        <v>202</v>
      </c>
      <c r="E23" s="13"/>
      <c r="F23" s="13"/>
    </row>
    <row r="24" spans="1:7" ht="36">
      <c r="A24" s="164"/>
      <c r="B24" s="162"/>
      <c r="C24" s="162"/>
      <c r="D24" s="163" t="s">
        <v>213</v>
      </c>
      <c r="E24" s="13"/>
      <c r="F24" s="13"/>
    </row>
    <row r="25" spans="1:7" ht="36">
      <c r="A25" s="164"/>
      <c r="B25" s="162"/>
      <c r="C25" s="162"/>
      <c r="D25" s="163" t="s">
        <v>214</v>
      </c>
      <c r="E25" s="13"/>
      <c r="F25" s="13"/>
    </row>
    <row r="26" spans="1:7" ht="54">
      <c r="A26" s="164"/>
      <c r="B26" s="162"/>
      <c r="C26" s="162"/>
      <c r="D26" s="163" t="s">
        <v>215</v>
      </c>
      <c r="E26" s="13"/>
      <c r="F26" s="13"/>
    </row>
    <row r="27" spans="1:7" ht="54">
      <c r="A27" s="164"/>
      <c r="B27" s="162"/>
      <c r="C27" s="162"/>
      <c r="D27" s="163" t="s">
        <v>216</v>
      </c>
      <c r="E27" s="13"/>
      <c r="F27" s="13"/>
    </row>
    <row r="28" spans="1:7" ht="21" customHeight="1">
      <c r="A28" s="164"/>
      <c r="B28" s="162"/>
      <c r="C28" s="162"/>
      <c r="D28" s="163" t="s">
        <v>217</v>
      </c>
      <c r="E28" s="13"/>
      <c r="F28" s="161"/>
    </row>
    <row r="29" spans="1:7" ht="18">
      <c r="A29" s="164"/>
      <c r="B29" s="162"/>
      <c r="C29" s="162"/>
      <c r="D29" s="163" t="s">
        <v>218</v>
      </c>
      <c r="E29" s="13"/>
      <c r="F29" s="13"/>
    </row>
    <row r="30" spans="1:7" ht="36">
      <c r="A30" s="164"/>
      <c r="B30" s="162"/>
      <c r="C30" s="162"/>
      <c r="D30" s="163" t="s">
        <v>219</v>
      </c>
      <c r="E30" s="13"/>
      <c r="F30" s="13"/>
    </row>
    <row r="31" spans="1:7" ht="54">
      <c r="A31" s="162"/>
      <c r="B31" s="162"/>
      <c r="C31" s="162"/>
      <c r="D31" s="168" t="s">
        <v>220</v>
      </c>
      <c r="E31" s="13"/>
      <c r="F31" s="13"/>
    </row>
    <row r="32" spans="1:7" ht="180">
      <c r="A32" s="164" t="s">
        <v>196</v>
      </c>
      <c r="B32" s="162"/>
      <c r="C32" s="162"/>
      <c r="D32" s="163" t="s">
        <v>221</v>
      </c>
      <c r="E32" s="13"/>
      <c r="F32" s="13"/>
      <c r="G32" s="154"/>
    </row>
    <row r="33" spans="1:6" ht="75">
      <c r="A33" s="162"/>
      <c r="B33" s="162"/>
      <c r="C33" s="162"/>
      <c r="D33" s="169" t="s">
        <v>50</v>
      </c>
      <c r="E33" s="13"/>
      <c r="F33" s="13"/>
    </row>
    <row r="34" spans="1:6" ht="18">
      <c r="A34" s="162"/>
      <c r="B34" s="162"/>
      <c r="C34" s="162"/>
      <c r="D34" s="170"/>
      <c r="E34" s="13"/>
      <c r="F34" s="13"/>
    </row>
    <row r="35" spans="1:6" ht="18">
      <c r="A35" s="165" t="s">
        <v>94</v>
      </c>
      <c r="B35" s="162"/>
      <c r="C35" s="162"/>
      <c r="D35" s="162"/>
      <c r="E35" s="13"/>
      <c r="F35" s="13"/>
    </row>
    <row r="36" spans="1:6" ht="18">
      <c r="A36" s="162"/>
      <c r="B36" s="162"/>
      <c r="C36" s="162"/>
      <c r="D36" s="166"/>
      <c r="E36" s="13"/>
      <c r="F36" s="13"/>
    </row>
    <row r="37" spans="1:6">
      <c r="A37" s="13"/>
      <c r="B37" s="13"/>
      <c r="C37" s="13"/>
      <c r="D37" s="16"/>
      <c r="E37" s="13"/>
      <c r="F37" s="13"/>
    </row>
    <row r="38" spans="1:6">
      <c r="A38" s="13"/>
      <c r="B38" s="13"/>
      <c r="C38" s="13"/>
      <c r="D38" s="17"/>
      <c r="E38" s="13"/>
      <c r="F38" s="13"/>
    </row>
    <row r="39" spans="1:6">
      <c r="A39" s="13"/>
      <c r="B39" s="13"/>
      <c r="C39" s="18"/>
      <c r="D39" s="16"/>
      <c r="E39" s="13"/>
      <c r="F39" s="13"/>
    </row>
    <row r="40" spans="1:6">
      <c r="A40" s="13"/>
      <c r="B40" s="13"/>
      <c r="C40" s="18"/>
      <c r="D40" s="16"/>
      <c r="E40" s="13"/>
      <c r="F40" s="13"/>
    </row>
    <row r="41" spans="1:6" ht="15.75">
      <c r="A41" s="13"/>
      <c r="B41" s="13"/>
      <c r="C41" s="18"/>
      <c r="D41" s="19"/>
      <c r="E41" s="13"/>
      <c r="F41" s="13"/>
    </row>
    <row r="42" spans="1:6" ht="15.75">
      <c r="A42" s="13"/>
      <c r="B42" s="13"/>
      <c r="C42" s="18"/>
      <c r="D42" s="15"/>
      <c r="E42" s="13"/>
      <c r="F42" s="13"/>
    </row>
    <row r="43" spans="1:6">
      <c r="C43" s="155"/>
      <c r="D43" s="156"/>
    </row>
    <row r="44" spans="1:6" ht="15.75">
      <c r="C44" s="155"/>
      <c r="D44" s="157"/>
    </row>
    <row r="45" spans="1:6">
      <c r="C45" s="155"/>
      <c r="D45" s="158"/>
    </row>
    <row r="46" spans="1:6">
      <c r="D46" s="159"/>
    </row>
    <row r="51" spans="4:4">
      <c r="D51" s="160"/>
    </row>
    <row r="52" spans="4:4">
      <c r="D52" s="160"/>
    </row>
    <row r="53" spans="4:4">
      <c r="D53" s="160"/>
    </row>
  </sheetData>
  <sheetProtection sheet="1" objects="1" scenarios="1"/>
  <customSheetViews>
    <customSheetView guid="{7681F02F-95B1-4B4B-BEE7-DAE15874D039}" scale="90" fitToPage="1" printArea="1" topLeftCell="A13">
      <selection activeCell="D24" sqref="D24"/>
      <pageMargins left="0.7" right="0.7" top="0.75" bottom="0.75" header="0.3" footer="0.3"/>
      <pageSetup paperSize="9" scale="56" fitToHeight="0" orientation="portrait" r:id="rId1"/>
    </customSheetView>
  </customSheetViews>
  <pageMargins left="0.51181102362204722" right="0.51181102362204722" top="0.74803149606299213" bottom="0.74803149606299213" header="0.31496062992125984" footer="0.31496062992125984"/>
  <pageSetup paperSize="9" scale="53" fitToHeight="4" orientation="portrait" blackAndWhite="1" r:id="rId2"/>
  <rowBreaks count="1" manualBreakCount="1">
    <brk id="21" max="5"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80"/>
  <sheetViews>
    <sheetView zoomScale="69" zoomScaleNormal="69" zoomScaleSheetLayoutView="50" zoomScalePageLayoutView="69" workbookViewId="0">
      <pane ySplit="3" topLeftCell="A4" activePane="bottomLeft" state="frozen"/>
      <selection activeCell="C1" sqref="C1"/>
      <selection pane="bottomLeft"/>
    </sheetView>
  </sheetViews>
  <sheetFormatPr defaultColWidth="9.140625" defaultRowHeight="18"/>
  <cols>
    <col min="1" max="1" width="20.28515625" style="2" customWidth="1"/>
    <col min="2" max="2" width="20.85546875" style="2" customWidth="1"/>
    <col min="3" max="3" width="8.42578125" style="3" customWidth="1"/>
    <col min="4" max="4" width="23.42578125" style="2" customWidth="1"/>
    <col min="5" max="5" width="45.42578125" style="4" customWidth="1"/>
    <col min="6" max="6" width="34.42578125" style="2" customWidth="1"/>
    <col min="7" max="7" width="27" style="103" customWidth="1"/>
    <col min="8" max="8" width="40.42578125" style="2" customWidth="1"/>
    <col min="9" max="9" width="18.28515625" style="103" customWidth="1"/>
    <col min="10" max="10" width="42" style="103" customWidth="1"/>
    <col min="11" max="12" width="9.140625" style="2" hidden="1" customWidth="1"/>
    <col min="13" max="13" width="12.85546875" style="2" hidden="1" customWidth="1"/>
    <col min="14" max="20" width="9.140625" style="102"/>
    <col min="21" max="16384" width="9.140625" style="2"/>
  </cols>
  <sheetData>
    <row r="1" spans="1:20" ht="30">
      <c r="A1" s="1" t="s">
        <v>148</v>
      </c>
    </row>
    <row r="2" spans="1:20" ht="18.75" thickBot="1"/>
    <row r="3" spans="1:20" s="33" customFormat="1" ht="54.75" thickBot="1">
      <c r="A3" s="29" t="s">
        <v>96</v>
      </c>
      <c r="B3" s="30" t="s">
        <v>97</v>
      </c>
      <c r="C3" s="31" t="s">
        <v>98</v>
      </c>
      <c r="D3" s="30" t="s">
        <v>99</v>
      </c>
      <c r="E3" s="30" t="s">
        <v>100</v>
      </c>
      <c r="F3" s="30" t="s">
        <v>101</v>
      </c>
      <c r="G3" s="104" t="s">
        <v>102</v>
      </c>
      <c r="H3" s="30" t="s">
        <v>103</v>
      </c>
      <c r="I3" s="104" t="s">
        <v>104</v>
      </c>
      <c r="J3" s="142" t="s">
        <v>105</v>
      </c>
      <c r="K3" s="32" t="s">
        <v>70</v>
      </c>
      <c r="L3" s="32" t="s">
        <v>71</v>
      </c>
      <c r="M3" s="32" t="s">
        <v>72</v>
      </c>
      <c r="N3" s="102"/>
      <c r="O3" s="102"/>
      <c r="P3" s="102"/>
      <c r="Q3" s="102"/>
      <c r="R3" s="102"/>
      <c r="S3" s="102"/>
      <c r="T3" s="102"/>
    </row>
    <row r="4" spans="1:20" s="36" customFormat="1" ht="77.25" customHeight="1">
      <c r="A4" s="34" t="s">
        <v>106</v>
      </c>
      <c r="B4" s="35"/>
      <c r="C4" s="28" t="s">
        <v>10</v>
      </c>
      <c r="D4" s="28" t="s">
        <v>107</v>
      </c>
      <c r="E4" s="28" t="s">
        <v>113</v>
      </c>
      <c r="F4" s="28" t="s">
        <v>114</v>
      </c>
      <c r="G4" s="105"/>
      <c r="H4" s="28" t="s">
        <v>73</v>
      </c>
      <c r="I4" s="143"/>
      <c r="J4" s="177"/>
      <c r="N4" s="102"/>
      <c r="O4" s="102"/>
      <c r="P4" s="102"/>
      <c r="Q4" s="102"/>
      <c r="R4" s="102"/>
      <c r="S4" s="102"/>
      <c r="T4" s="102"/>
    </row>
    <row r="5" spans="1:20" s="36" customFormat="1" ht="81.75" customHeight="1">
      <c r="A5" s="37"/>
      <c r="B5" s="38"/>
      <c r="C5" s="5" t="s">
        <v>11</v>
      </c>
      <c r="D5" s="5" t="s">
        <v>108</v>
      </c>
      <c r="E5" s="5" t="s">
        <v>115</v>
      </c>
      <c r="F5" s="5" t="s">
        <v>114</v>
      </c>
      <c r="G5" s="106"/>
      <c r="H5" s="5" t="s">
        <v>74</v>
      </c>
      <c r="I5" s="107"/>
      <c r="J5" s="178"/>
      <c r="N5" s="102"/>
      <c r="O5" s="102"/>
      <c r="P5" s="102"/>
      <c r="Q5" s="102"/>
      <c r="R5" s="102"/>
      <c r="S5" s="102"/>
      <c r="T5" s="102"/>
    </row>
    <row r="6" spans="1:20" s="36" customFormat="1" ht="81" customHeight="1">
      <c r="A6" s="39"/>
      <c r="B6" s="38"/>
      <c r="C6" s="5" t="s">
        <v>12</v>
      </c>
      <c r="D6" s="5" t="s">
        <v>109</v>
      </c>
      <c r="E6" s="5" t="s">
        <v>116</v>
      </c>
      <c r="F6" s="5" t="s">
        <v>114</v>
      </c>
      <c r="G6" s="107"/>
      <c r="H6" s="5" t="s">
        <v>56</v>
      </c>
      <c r="I6" s="107"/>
      <c r="J6" s="178"/>
      <c r="N6" s="102"/>
      <c r="O6" s="102"/>
      <c r="P6" s="102"/>
      <c r="Q6" s="102"/>
      <c r="R6" s="102"/>
      <c r="S6" s="102"/>
      <c r="T6" s="102"/>
    </row>
    <row r="7" spans="1:20" s="36" customFormat="1" ht="60.75" customHeight="1">
      <c r="A7" s="39"/>
      <c r="B7" s="38"/>
      <c r="C7" s="5" t="s">
        <v>13</v>
      </c>
      <c r="D7" s="5" t="s">
        <v>110</v>
      </c>
      <c r="E7" s="5" t="s">
        <v>117</v>
      </c>
      <c r="F7" s="5" t="s">
        <v>119</v>
      </c>
      <c r="G7" s="107"/>
      <c r="H7" s="5" t="s">
        <v>91</v>
      </c>
      <c r="I7" s="107"/>
      <c r="J7" s="178"/>
      <c r="N7" s="102"/>
      <c r="O7" s="102"/>
      <c r="P7" s="102"/>
      <c r="Q7" s="102"/>
      <c r="R7" s="102"/>
      <c r="S7" s="102"/>
      <c r="T7" s="102"/>
    </row>
    <row r="8" spans="1:20" s="36" customFormat="1" ht="234">
      <c r="A8" s="39"/>
      <c r="B8" s="38"/>
      <c r="C8" s="5" t="s">
        <v>17</v>
      </c>
      <c r="D8" s="5" t="s">
        <v>111</v>
      </c>
      <c r="E8" s="5" t="s">
        <v>118</v>
      </c>
      <c r="F8" s="5" t="s">
        <v>120</v>
      </c>
      <c r="G8" s="108"/>
      <c r="H8" s="5" t="s">
        <v>121</v>
      </c>
      <c r="I8" s="107"/>
      <c r="J8" s="178"/>
      <c r="N8" s="102"/>
      <c r="O8" s="102"/>
      <c r="P8" s="102"/>
      <c r="Q8" s="102"/>
      <c r="R8" s="102"/>
      <c r="S8" s="102"/>
      <c r="T8" s="102"/>
    </row>
    <row r="9" spans="1:20" s="36" customFormat="1" ht="66.75" customHeight="1" thickBot="1">
      <c r="A9" s="39"/>
      <c r="B9" s="40"/>
      <c r="C9" s="24" t="s">
        <v>0</v>
      </c>
      <c r="D9" s="24" t="s">
        <v>112</v>
      </c>
      <c r="E9" s="24" t="s">
        <v>122</v>
      </c>
      <c r="F9" s="24" t="s">
        <v>123</v>
      </c>
      <c r="G9" s="109"/>
      <c r="H9" s="24" t="s">
        <v>75</v>
      </c>
      <c r="I9" s="144"/>
      <c r="J9" s="179"/>
      <c r="K9" s="33"/>
      <c r="L9" s="33"/>
      <c r="M9" s="33"/>
      <c r="N9" s="102"/>
      <c r="O9" s="102"/>
      <c r="P9" s="102"/>
      <c r="Q9" s="102"/>
      <c r="R9" s="102"/>
      <c r="S9" s="102"/>
      <c r="T9" s="102"/>
    </row>
    <row r="10" spans="1:20" s="33" customFormat="1" ht="18.75" thickBot="1">
      <c r="A10" s="41"/>
      <c r="B10" s="42" t="s">
        <v>124</v>
      </c>
      <c r="C10" s="23"/>
      <c r="D10" s="23"/>
      <c r="E10" s="23"/>
      <c r="F10" s="23"/>
      <c r="G10" s="110"/>
      <c r="H10" s="23"/>
      <c r="I10" s="200">
        <f>IF(K10&gt;(L10+M10),1,IF(K10=(L10+M10),2,IF(L10&gt;=(K10+M10),2,IF(M10&gt;=(L10+K10),3,IF(M10&gt;=((L10+K10)/2),2,"F")))))</f>
        <v>2</v>
      </c>
      <c r="J10" s="180"/>
      <c r="K10" s="33">
        <f>COUNTIF(I4:I9,"=1")</f>
        <v>0</v>
      </c>
      <c r="L10" s="33">
        <f>COUNTIF(I4:I9,"=2")</f>
        <v>0</v>
      </c>
      <c r="M10" s="33">
        <f>COUNTIF(I4:I9,"=3")</f>
        <v>0</v>
      </c>
      <c r="N10" s="102"/>
      <c r="O10" s="102"/>
      <c r="P10" s="102"/>
      <c r="Q10" s="102"/>
      <c r="R10" s="102"/>
      <c r="S10" s="102"/>
      <c r="T10" s="102"/>
    </row>
    <row r="11" spans="1:20" s="33" customFormat="1" ht="54">
      <c r="A11" s="44" t="s">
        <v>125</v>
      </c>
      <c r="B11" s="45"/>
      <c r="C11" s="28" t="s">
        <v>2</v>
      </c>
      <c r="D11" s="28" t="s">
        <v>132</v>
      </c>
      <c r="E11" s="28" t="s">
        <v>133</v>
      </c>
      <c r="F11" s="28" t="s">
        <v>114</v>
      </c>
      <c r="G11" s="111"/>
      <c r="H11" s="28" t="s">
        <v>76</v>
      </c>
      <c r="I11" s="143"/>
      <c r="J11" s="181"/>
      <c r="N11" s="102"/>
      <c r="O11" s="102"/>
      <c r="P11" s="102"/>
      <c r="Q11" s="102"/>
      <c r="R11" s="102"/>
      <c r="S11" s="102"/>
      <c r="T11" s="102"/>
    </row>
    <row r="12" spans="1:20" s="33" customFormat="1" ht="72">
      <c r="A12" s="46"/>
      <c r="B12" s="47"/>
      <c r="C12" s="5" t="s">
        <v>18</v>
      </c>
      <c r="D12" s="5" t="s">
        <v>134</v>
      </c>
      <c r="E12" s="5" t="s">
        <v>135</v>
      </c>
      <c r="F12" s="5" t="s">
        <v>136</v>
      </c>
      <c r="G12" s="108"/>
      <c r="H12" s="5" t="s">
        <v>78</v>
      </c>
      <c r="I12" s="107"/>
      <c r="J12" s="182"/>
      <c r="N12" s="102"/>
      <c r="O12" s="102"/>
      <c r="P12" s="102"/>
      <c r="Q12" s="102"/>
      <c r="R12" s="102"/>
      <c r="S12" s="102"/>
      <c r="T12" s="102"/>
    </row>
    <row r="13" spans="1:20" s="33" customFormat="1" ht="77.25" customHeight="1">
      <c r="A13" s="48"/>
      <c r="B13" s="47"/>
      <c r="C13" s="5" t="s">
        <v>19</v>
      </c>
      <c r="D13" s="5" t="s">
        <v>137</v>
      </c>
      <c r="E13" s="5" t="s">
        <v>138</v>
      </c>
      <c r="F13" s="5" t="s">
        <v>123</v>
      </c>
      <c r="G13" s="108"/>
      <c r="H13" s="5" t="s">
        <v>77</v>
      </c>
      <c r="I13" s="107"/>
      <c r="J13" s="182"/>
      <c r="N13" s="102"/>
      <c r="O13" s="102"/>
      <c r="P13" s="102"/>
      <c r="Q13" s="102"/>
      <c r="R13" s="102"/>
      <c r="S13" s="102"/>
      <c r="T13" s="102"/>
    </row>
    <row r="14" spans="1:20" s="33" customFormat="1" ht="72">
      <c r="A14" s="48"/>
      <c r="B14" s="47"/>
      <c r="C14" s="5" t="s">
        <v>1</v>
      </c>
      <c r="D14" s="5" t="s">
        <v>139</v>
      </c>
      <c r="E14" s="5" t="s">
        <v>140</v>
      </c>
      <c r="F14" s="5" t="s">
        <v>123</v>
      </c>
      <c r="G14" s="108"/>
      <c r="H14" s="5" t="s">
        <v>79</v>
      </c>
      <c r="I14" s="107"/>
      <c r="J14" s="182"/>
      <c r="N14" s="102"/>
      <c r="O14" s="102"/>
      <c r="P14" s="102"/>
      <c r="Q14" s="102"/>
      <c r="R14" s="102"/>
      <c r="S14" s="102"/>
      <c r="T14" s="102"/>
    </row>
    <row r="15" spans="1:20" s="33" customFormat="1" ht="96.75" customHeight="1">
      <c r="A15" s="49"/>
      <c r="B15" s="47"/>
      <c r="C15" s="5" t="s">
        <v>14</v>
      </c>
      <c r="D15" s="5" t="s">
        <v>142</v>
      </c>
      <c r="E15" s="5" t="s">
        <v>145</v>
      </c>
      <c r="F15" s="5" t="s">
        <v>141</v>
      </c>
      <c r="G15" s="108"/>
      <c r="H15" s="5" t="s">
        <v>80</v>
      </c>
      <c r="I15" s="107"/>
      <c r="J15" s="182"/>
      <c r="N15" s="102"/>
      <c r="O15" s="102"/>
      <c r="P15" s="102"/>
      <c r="Q15" s="102"/>
      <c r="R15" s="102"/>
      <c r="S15" s="102"/>
      <c r="T15" s="102"/>
    </row>
    <row r="16" spans="1:20" s="33" customFormat="1" ht="127.5">
      <c r="A16" s="48"/>
      <c r="B16" s="47"/>
      <c r="C16" s="5" t="s">
        <v>15</v>
      </c>
      <c r="D16" s="5" t="s">
        <v>143</v>
      </c>
      <c r="E16" s="5" t="s">
        <v>146</v>
      </c>
      <c r="F16" s="5" t="s">
        <v>123</v>
      </c>
      <c r="G16" s="108"/>
      <c r="H16" s="5" t="s">
        <v>81</v>
      </c>
      <c r="I16" s="107"/>
      <c r="J16" s="182"/>
      <c r="N16" s="102"/>
      <c r="O16" s="102"/>
      <c r="P16" s="102"/>
      <c r="Q16" s="102"/>
      <c r="R16" s="102"/>
      <c r="S16" s="102"/>
      <c r="T16" s="102"/>
    </row>
    <row r="17" spans="1:20" s="52" customFormat="1" ht="54.75" thickBot="1">
      <c r="A17" s="50"/>
      <c r="B17" s="51"/>
      <c r="C17" s="24" t="s">
        <v>16</v>
      </c>
      <c r="D17" s="24" t="s">
        <v>144</v>
      </c>
      <c r="E17" s="24" t="s">
        <v>147</v>
      </c>
      <c r="F17" s="24" t="s">
        <v>123</v>
      </c>
      <c r="G17" s="109"/>
      <c r="H17" s="24" t="s">
        <v>85</v>
      </c>
      <c r="I17" s="144"/>
      <c r="J17" s="183"/>
      <c r="N17" s="102"/>
      <c r="O17" s="102"/>
      <c r="P17" s="102"/>
      <c r="Q17" s="102"/>
      <c r="R17" s="102"/>
      <c r="S17" s="102"/>
      <c r="T17" s="102"/>
    </row>
    <row r="18" spans="1:20" s="33" customFormat="1" ht="18.75" thickBot="1">
      <c r="A18" s="48"/>
      <c r="B18" s="53" t="s">
        <v>149</v>
      </c>
      <c r="C18" s="23"/>
      <c r="D18" s="23"/>
      <c r="E18" s="23"/>
      <c r="F18" s="23"/>
      <c r="G18" s="110"/>
      <c r="H18" s="23"/>
      <c r="I18" s="201">
        <f>IF(K18&gt;(L18+M18),1,IF(K18=(L18+M18),2,IF(L18&gt;=(K18+M18),2,IF(M18&gt;=(L18+K18),3,IF(M18&gt;=((L18+K18)/2),3,IF(L18&gt;=((M18+K18)/2),2,IF(K18&gt;=((L18+M18)/2),1,"F")))))))</f>
        <v>2</v>
      </c>
      <c r="J18" s="180"/>
      <c r="K18" s="33">
        <f>COUNTIF(I11:I17,"=1")</f>
        <v>0</v>
      </c>
      <c r="L18" s="33">
        <f>COUNTIF(I11:I17,"=2")</f>
        <v>0</v>
      </c>
      <c r="M18" s="33">
        <f>COUNTIF(I11:I17,"=3")</f>
        <v>0</v>
      </c>
      <c r="N18" s="102"/>
      <c r="O18" s="102"/>
      <c r="P18" s="102"/>
      <c r="Q18" s="102"/>
      <c r="R18" s="102"/>
      <c r="S18" s="102"/>
      <c r="T18" s="102"/>
    </row>
    <row r="19" spans="1:20" s="33" customFormat="1" ht="180">
      <c r="A19" s="49"/>
      <c r="B19" s="54" t="s">
        <v>150</v>
      </c>
      <c r="C19" s="25" t="s">
        <v>62</v>
      </c>
      <c r="D19" s="25" t="s">
        <v>157</v>
      </c>
      <c r="E19" s="25" t="s">
        <v>162</v>
      </c>
      <c r="F19" s="25" t="s">
        <v>161</v>
      </c>
      <c r="G19" s="112"/>
      <c r="H19" s="25" t="s">
        <v>155</v>
      </c>
      <c r="I19" s="202"/>
      <c r="J19" s="184"/>
      <c r="N19" s="102"/>
      <c r="O19" s="102"/>
      <c r="P19" s="102"/>
      <c r="Q19" s="102"/>
      <c r="R19" s="102"/>
      <c r="S19" s="102"/>
      <c r="T19" s="102"/>
    </row>
    <row r="20" spans="1:20" s="33" customFormat="1" ht="180">
      <c r="A20" s="49"/>
      <c r="B20" s="55" t="s">
        <v>150</v>
      </c>
      <c r="C20" s="11" t="s">
        <v>49</v>
      </c>
      <c r="D20" s="11" t="s">
        <v>158</v>
      </c>
      <c r="E20" s="12" t="s">
        <v>163</v>
      </c>
      <c r="F20" s="11" t="s">
        <v>161</v>
      </c>
      <c r="G20" s="113"/>
      <c r="H20" s="11" t="s">
        <v>155</v>
      </c>
      <c r="I20" s="203"/>
      <c r="J20" s="185"/>
      <c r="N20" s="102"/>
      <c r="O20" s="102"/>
      <c r="P20" s="102"/>
      <c r="Q20" s="102"/>
      <c r="R20" s="102"/>
      <c r="S20" s="102"/>
      <c r="T20" s="102"/>
    </row>
    <row r="21" spans="1:20" s="33" customFormat="1" ht="162">
      <c r="A21" s="48"/>
      <c r="B21" s="55" t="s">
        <v>150</v>
      </c>
      <c r="C21" s="11" t="s">
        <v>63</v>
      </c>
      <c r="D21" s="11" t="s">
        <v>159</v>
      </c>
      <c r="E21" s="11" t="s">
        <v>90</v>
      </c>
      <c r="F21" s="11" t="s">
        <v>161</v>
      </c>
      <c r="G21" s="114"/>
      <c r="H21" s="11" t="s">
        <v>155</v>
      </c>
      <c r="I21" s="203"/>
      <c r="J21" s="185"/>
      <c r="N21" s="102"/>
      <c r="O21" s="102"/>
      <c r="P21" s="102"/>
      <c r="Q21" s="102"/>
      <c r="R21" s="102"/>
      <c r="S21" s="102"/>
      <c r="T21" s="102"/>
    </row>
    <row r="22" spans="1:20" s="33" customFormat="1" ht="172.5" customHeight="1" thickBot="1">
      <c r="A22" s="48"/>
      <c r="B22" s="56" t="s">
        <v>151</v>
      </c>
      <c r="C22" s="11" t="s">
        <v>89</v>
      </c>
      <c r="D22" s="26" t="s">
        <v>160</v>
      </c>
      <c r="E22" s="27" t="s">
        <v>164</v>
      </c>
      <c r="F22" s="26" t="s">
        <v>161</v>
      </c>
      <c r="G22" s="115"/>
      <c r="H22" s="26" t="s">
        <v>155</v>
      </c>
      <c r="I22" s="204"/>
      <c r="J22" s="186"/>
      <c r="N22" s="102"/>
      <c r="O22" s="102"/>
      <c r="P22" s="102"/>
      <c r="Q22" s="102"/>
      <c r="R22" s="102"/>
      <c r="S22" s="102"/>
      <c r="T22" s="102"/>
    </row>
    <row r="23" spans="1:20" s="33" customFormat="1" ht="18.75" thickBot="1">
      <c r="A23" s="41"/>
      <c r="B23" s="57" t="s">
        <v>149</v>
      </c>
      <c r="C23" s="58"/>
      <c r="D23" s="58"/>
      <c r="E23" s="58"/>
      <c r="F23" s="58"/>
      <c r="G23" s="116"/>
      <c r="H23" s="58"/>
      <c r="I23" s="205">
        <f>IF(K23&gt;(L23+M23),1,IF(K23=(L23+M23),2,IF(L23&gt;=(K23+M23),2,IF(M23&gt;=(L23+K23),3,"F"))))</f>
        <v>2</v>
      </c>
      <c r="J23" s="187"/>
      <c r="K23" s="33">
        <f>COUNTIF(I19:I22,"=1")</f>
        <v>0</v>
      </c>
      <c r="L23" s="33">
        <f>COUNTIF(I19:I22,"=2")</f>
        <v>0</v>
      </c>
      <c r="M23" s="33">
        <f>COUNTIF(I19:I22,"=3")</f>
        <v>0</v>
      </c>
      <c r="N23" s="102"/>
      <c r="O23" s="102"/>
      <c r="P23" s="102"/>
      <c r="Q23" s="102"/>
      <c r="R23" s="102"/>
      <c r="S23" s="102"/>
      <c r="T23" s="102"/>
    </row>
    <row r="24" spans="1:20" s="52" customFormat="1" ht="90">
      <c r="A24" s="59" t="s">
        <v>126</v>
      </c>
      <c r="B24" s="95"/>
      <c r="C24" s="88" t="s">
        <v>3</v>
      </c>
      <c r="D24" s="88" t="s">
        <v>165</v>
      </c>
      <c r="E24" s="88" t="s">
        <v>166</v>
      </c>
      <c r="F24" s="88" t="s">
        <v>167</v>
      </c>
      <c r="G24" s="149"/>
      <c r="H24" s="88" t="s">
        <v>88</v>
      </c>
      <c r="I24" s="206"/>
      <c r="J24" s="188"/>
      <c r="N24" s="102"/>
      <c r="O24" s="102"/>
      <c r="P24" s="102"/>
      <c r="Q24" s="102"/>
      <c r="R24" s="102"/>
      <c r="S24" s="102"/>
      <c r="T24" s="102"/>
    </row>
    <row r="25" spans="1:20" s="52" customFormat="1" ht="63.75" customHeight="1" thickBot="1">
      <c r="A25" s="61"/>
      <c r="B25" s="51"/>
      <c r="C25" s="24" t="s">
        <v>4</v>
      </c>
      <c r="D25" s="24" t="s">
        <v>69</v>
      </c>
      <c r="E25" s="24" t="s">
        <v>168</v>
      </c>
      <c r="F25" s="24" t="s">
        <v>167</v>
      </c>
      <c r="G25" s="109"/>
      <c r="H25" s="24" t="s">
        <v>87</v>
      </c>
      <c r="I25" s="144"/>
      <c r="J25" s="183"/>
      <c r="N25" s="148"/>
      <c r="O25" s="148"/>
      <c r="P25" s="148"/>
      <c r="Q25" s="148"/>
      <c r="R25" s="148"/>
      <c r="S25" s="148"/>
      <c r="T25" s="148"/>
    </row>
    <row r="26" spans="1:20" s="33" customFormat="1" ht="18.75" thickBot="1">
      <c r="A26" s="61"/>
      <c r="B26" s="145" t="s">
        <v>169</v>
      </c>
      <c r="C26" s="146"/>
      <c r="D26" s="146"/>
      <c r="E26" s="146"/>
      <c r="F26" s="146"/>
      <c r="G26" s="147"/>
      <c r="H26" s="146"/>
      <c r="I26" s="207">
        <f>IF(K26&gt;(L26+M26),1,IF(K26=(L26+M26),2,IF(L26&gt;=(K26+M26),2,IF(M26&gt;=(L26+K26),3,"F"))))</f>
        <v>2</v>
      </c>
      <c r="J26" s="189"/>
      <c r="K26" s="33">
        <f>SUMIF(I24:I25,"=1")</f>
        <v>0</v>
      </c>
      <c r="L26" s="33">
        <f>SUMIF(I24:I25,"=2")</f>
        <v>0</v>
      </c>
      <c r="M26" s="33">
        <f>SUMIF(I24:I25,"=3")</f>
        <v>0</v>
      </c>
      <c r="N26" s="102"/>
      <c r="O26" s="102"/>
      <c r="P26" s="102"/>
      <c r="Q26" s="102"/>
      <c r="R26" s="102"/>
      <c r="S26" s="102"/>
      <c r="T26" s="102"/>
    </row>
    <row r="27" spans="1:20" s="33" customFormat="1" ht="126">
      <c r="A27" s="49"/>
      <c r="B27" s="64" t="s">
        <v>150</v>
      </c>
      <c r="C27" s="65" t="s">
        <v>52</v>
      </c>
      <c r="D27" s="65" t="s">
        <v>170</v>
      </c>
      <c r="E27" s="65" t="s">
        <v>172</v>
      </c>
      <c r="F27" s="65" t="s">
        <v>161</v>
      </c>
      <c r="G27" s="119"/>
      <c r="H27" s="65" t="s">
        <v>155</v>
      </c>
      <c r="I27" s="208"/>
      <c r="J27" s="190"/>
      <c r="N27" s="102"/>
      <c r="O27" s="102"/>
      <c r="P27" s="102"/>
      <c r="Q27" s="102"/>
      <c r="R27" s="102"/>
      <c r="S27" s="102"/>
      <c r="T27" s="102"/>
    </row>
    <row r="28" spans="1:20" s="33" customFormat="1" ht="126">
      <c r="A28" s="49"/>
      <c r="B28" s="55" t="s">
        <v>150</v>
      </c>
      <c r="C28" s="65" t="s">
        <v>5</v>
      </c>
      <c r="D28" s="11" t="s">
        <v>170</v>
      </c>
      <c r="E28" s="11" t="s">
        <v>173</v>
      </c>
      <c r="F28" s="11" t="s">
        <v>161</v>
      </c>
      <c r="G28" s="120"/>
      <c r="H28" s="65" t="s">
        <v>174</v>
      </c>
      <c r="I28" s="208"/>
      <c r="J28" s="185"/>
      <c r="N28" s="102"/>
      <c r="O28" s="102"/>
      <c r="P28" s="102"/>
      <c r="Q28" s="102"/>
      <c r="R28" s="102"/>
      <c r="S28" s="102"/>
      <c r="T28" s="102"/>
    </row>
    <row r="29" spans="1:20" s="33" customFormat="1" ht="90.75" thickBot="1">
      <c r="A29" s="66"/>
      <c r="B29" s="56" t="s">
        <v>150</v>
      </c>
      <c r="C29" s="27" t="s">
        <v>6</v>
      </c>
      <c r="D29" s="26" t="s">
        <v>171</v>
      </c>
      <c r="E29" s="26" t="s">
        <v>176</v>
      </c>
      <c r="F29" s="26" t="s">
        <v>175</v>
      </c>
      <c r="G29" s="150"/>
      <c r="H29" s="26" t="s">
        <v>177</v>
      </c>
      <c r="I29" s="209"/>
      <c r="J29" s="186"/>
      <c r="N29" s="102"/>
      <c r="O29" s="102"/>
      <c r="P29" s="102"/>
      <c r="Q29" s="102"/>
      <c r="R29" s="102"/>
      <c r="S29" s="102"/>
      <c r="T29" s="102"/>
    </row>
    <row r="30" spans="1:20" s="33" customFormat="1" ht="18.75" thickBot="1">
      <c r="A30" s="69"/>
      <c r="B30" s="70" t="s">
        <v>169</v>
      </c>
      <c r="C30" s="71"/>
      <c r="D30" s="71"/>
      <c r="E30" s="71"/>
      <c r="F30" s="71"/>
      <c r="G30" s="122"/>
      <c r="H30" s="71"/>
      <c r="I30" s="210">
        <f>IF(K30&gt;(L30+M30),1,IF(K30=(L30+M30),2,IF(L30&gt;=(K30+M30),2,IF(M30&gt;=(L30+K30),3,IF(M30&gt;=((L30+K30)/2),2,"F")))))</f>
        <v>2</v>
      </c>
      <c r="J30" s="191"/>
      <c r="K30" s="33">
        <f>COUNTIF(I27:I29,"=1")</f>
        <v>0</v>
      </c>
      <c r="L30" s="33">
        <f>COUNTIF(I27:I29,"=2")</f>
        <v>0</v>
      </c>
      <c r="M30" s="33">
        <f>COUNTIF(I27:I29,"=3")</f>
        <v>0</v>
      </c>
      <c r="N30" s="102"/>
      <c r="O30" s="102"/>
      <c r="P30" s="102"/>
      <c r="Q30" s="102"/>
      <c r="R30" s="102"/>
      <c r="S30" s="102"/>
      <c r="T30" s="102"/>
    </row>
    <row r="31" spans="1:20" s="33" customFormat="1" ht="135" customHeight="1">
      <c r="A31" s="72" t="s">
        <v>127</v>
      </c>
      <c r="B31" s="45"/>
      <c r="C31" s="28" t="s">
        <v>7</v>
      </c>
      <c r="D31" s="28" t="s">
        <v>178</v>
      </c>
      <c r="E31" s="28" t="s">
        <v>181</v>
      </c>
      <c r="F31" s="28" t="s">
        <v>180</v>
      </c>
      <c r="G31" s="111"/>
      <c r="H31" s="28" t="s">
        <v>67</v>
      </c>
      <c r="I31" s="143"/>
      <c r="J31" s="181"/>
      <c r="N31" s="102"/>
      <c r="O31" s="102"/>
      <c r="P31" s="102"/>
      <c r="Q31" s="102"/>
      <c r="R31" s="102"/>
      <c r="S31" s="102"/>
      <c r="T31" s="102"/>
    </row>
    <row r="32" spans="1:20" s="33" customFormat="1" ht="99.75" customHeight="1" thickBot="1">
      <c r="A32" s="73"/>
      <c r="B32" s="51"/>
      <c r="C32" s="24" t="s">
        <v>53</v>
      </c>
      <c r="D32" s="24" t="s">
        <v>179</v>
      </c>
      <c r="E32" s="24" t="s">
        <v>182</v>
      </c>
      <c r="F32" s="24" t="s">
        <v>180</v>
      </c>
      <c r="G32" s="123"/>
      <c r="H32" s="24" t="s">
        <v>68</v>
      </c>
      <c r="I32" s="144"/>
      <c r="J32" s="183"/>
      <c r="N32" s="102"/>
      <c r="O32" s="102"/>
      <c r="P32" s="102"/>
      <c r="Q32" s="102"/>
      <c r="R32" s="102"/>
      <c r="S32" s="102"/>
      <c r="T32" s="102"/>
    </row>
    <row r="33" spans="1:20" s="33" customFormat="1" ht="18.75" thickBot="1">
      <c r="A33" s="74"/>
      <c r="B33" s="75" t="s">
        <v>327</v>
      </c>
      <c r="C33" s="63"/>
      <c r="D33" s="63"/>
      <c r="E33" s="63"/>
      <c r="F33" s="63"/>
      <c r="G33" s="124"/>
      <c r="H33" s="63"/>
      <c r="I33" s="211">
        <f>IF(K33&gt;(L33+M33),1,IF(K33=(L33+M33),2,IF(L33&gt;=(K33+M33),2,IF(M33&gt;=(L33+K33),3,"F"))))</f>
        <v>2</v>
      </c>
      <c r="J33" s="192"/>
      <c r="K33" s="33">
        <f>SUMIF(I31:I32,"=1")</f>
        <v>0</v>
      </c>
      <c r="L33" s="33">
        <f>SUMIF(I31:I32,"=2")</f>
        <v>0</v>
      </c>
      <c r="M33" s="33">
        <f>SUMIF(I31:I32,"=3")</f>
        <v>0</v>
      </c>
      <c r="N33" s="102"/>
      <c r="O33" s="102"/>
      <c r="P33" s="102"/>
      <c r="Q33" s="102"/>
      <c r="R33" s="102"/>
      <c r="S33" s="102"/>
      <c r="T33" s="102"/>
    </row>
    <row r="34" spans="1:20" s="33" customFormat="1" ht="108">
      <c r="A34" s="74"/>
      <c r="B34" s="54" t="s">
        <v>152</v>
      </c>
      <c r="C34" s="25" t="s">
        <v>8</v>
      </c>
      <c r="D34" s="25" t="s">
        <v>222</v>
      </c>
      <c r="E34" s="25" t="s">
        <v>225</v>
      </c>
      <c r="F34" s="25" t="s">
        <v>226</v>
      </c>
      <c r="G34" s="125"/>
      <c r="H34" s="25" t="s">
        <v>227</v>
      </c>
      <c r="I34" s="202"/>
      <c r="J34" s="184"/>
      <c r="N34" s="102"/>
      <c r="O34" s="102"/>
      <c r="P34" s="102"/>
      <c r="Q34" s="102"/>
      <c r="R34" s="102"/>
      <c r="S34" s="102"/>
      <c r="T34" s="102"/>
    </row>
    <row r="35" spans="1:20" s="33" customFormat="1" ht="108">
      <c r="A35" s="74"/>
      <c r="B35" s="55" t="s">
        <v>152</v>
      </c>
      <c r="C35" s="11" t="s">
        <v>9</v>
      </c>
      <c r="D35" s="11" t="s">
        <v>223</v>
      </c>
      <c r="E35" s="11" t="s">
        <v>228</v>
      </c>
      <c r="F35" s="11" t="s">
        <v>226</v>
      </c>
      <c r="G35" s="114"/>
      <c r="H35" s="11" t="s">
        <v>229</v>
      </c>
      <c r="I35" s="203"/>
      <c r="J35" s="185"/>
      <c r="N35" s="102"/>
      <c r="O35" s="102"/>
      <c r="P35" s="102"/>
      <c r="Q35" s="102"/>
      <c r="R35" s="102"/>
      <c r="S35" s="102"/>
      <c r="T35" s="102"/>
    </row>
    <row r="36" spans="1:20" s="33" customFormat="1" ht="126.75" thickBot="1">
      <c r="A36" s="76"/>
      <c r="B36" s="56" t="s">
        <v>152</v>
      </c>
      <c r="C36" s="26" t="s">
        <v>20</v>
      </c>
      <c r="D36" s="26" t="s">
        <v>224</v>
      </c>
      <c r="E36" s="26" t="s">
        <v>230</v>
      </c>
      <c r="F36" s="26" t="s">
        <v>161</v>
      </c>
      <c r="G36" s="115"/>
      <c r="H36" s="26" t="s">
        <v>231</v>
      </c>
      <c r="I36" s="204"/>
      <c r="J36" s="186"/>
      <c r="N36" s="102"/>
      <c r="O36" s="102"/>
      <c r="P36" s="102"/>
      <c r="Q36" s="102"/>
      <c r="R36" s="102"/>
      <c r="S36" s="102"/>
      <c r="T36" s="102"/>
    </row>
    <row r="37" spans="1:20" s="33" customFormat="1" ht="18.75" thickBot="1">
      <c r="A37" s="77"/>
      <c r="B37" s="78" t="s">
        <v>232</v>
      </c>
      <c r="C37" s="78"/>
      <c r="D37" s="78"/>
      <c r="E37" s="78"/>
      <c r="F37" s="78"/>
      <c r="G37" s="126"/>
      <c r="H37" s="78"/>
      <c r="I37" s="212">
        <f>IF(K37&gt;(L37+M37),1,IF(K37=(L37+M37),2,IF(L37&gt;=(K37+M37),2,IF(M37&gt;=((L37+K37)/2),2,IF(M37&gt;=((L37+K37)/2),2,"F")))))</f>
        <v>2</v>
      </c>
      <c r="J37" s="193">
        <f>IF(K30&gt;(L30+M30),1,IF(K30=(L30+M30),2,IF(L30&gt;=(K30+M30),2,IF(M30&gt;=(L30+K30),3,IF(M30&gt;=((L30+K30)/2),2,"F")))))</f>
        <v>2</v>
      </c>
      <c r="K37" s="33">
        <f>COUNTIF(I34:I36,"=1")</f>
        <v>0</v>
      </c>
      <c r="L37" s="33">
        <f>COUNTIF(I34:I36,"=2")</f>
        <v>0</v>
      </c>
      <c r="M37" s="33">
        <f>COUNTIF(I34:I36,"=3")</f>
        <v>0</v>
      </c>
      <c r="N37" s="102"/>
      <c r="O37" s="102"/>
      <c r="P37" s="102"/>
      <c r="Q37" s="102"/>
      <c r="R37" s="102"/>
      <c r="S37" s="102"/>
      <c r="T37" s="102"/>
    </row>
    <row r="38" spans="1:20" s="33" customFormat="1" ht="126">
      <c r="A38" s="72" t="s">
        <v>128</v>
      </c>
      <c r="B38" s="79"/>
      <c r="C38" s="60" t="s">
        <v>21</v>
      </c>
      <c r="D38" s="60" t="s">
        <v>233</v>
      </c>
      <c r="E38" s="60" t="s">
        <v>239</v>
      </c>
      <c r="F38" s="60" t="s">
        <v>238</v>
      </c>
      <c r="G38" s="127"/>
      <c r="H38" s="22" t="s">
        <v>244</v>
      </c>
      <c r="I38" s="213"/>
      <c r="J38" s="194"/>
      <c r="N38" s="102"/>
      <c r="O38" s="102"/>
      <c r="P38" s="102"/>
      <c r="Q38" s="102"/>
      <c r="R38" s="102"/>
      <c r="S38" s="102"/>
      <c r="T38" s="102"/>
    </row>
    <row r="39" spans="1:20" s="33" customFormat="1" ht="114.75" customHeight="1">
      <c r="A39" s="73"/>
      <c r="B39" s="80"/>
      <c r="C39" s="60" t="s">
        <v>22</v>
      </c>
      <c r="D39" s="5" t="s">
        <v>234</v>
      </c>
      <c r="E39" s="5" t="s">
        <v>240</v>
      </c>
      <c r="F39" s="5" t="s">
        <v>238</v>
      </c>
      <c r="G39" s="128"/>
      <c r="H39" s="5" t="s">
        <v>57</v>
      </c>
      <c r="I39" s="107"/>
      <c r="J39" s="182"/>
      <c r="N39" s="102"/>
      <c r="O39" s="102"/>
      <c r="P39" s="102"/>
      <c r="Q39" s="102"/>
      <c r="R39" s="102"/>
      <c r="S39" s="102"/>
      <c r="T39" s="102"/>
    </row>
    <row r="40" spans="1:20" s="33" customFormat="1" ht="162">
      <c r="A40" s="76"/>
      <c r="B40" s="80"/>
      <c r="C40" s="60" t="s">
        <v>23</v>
      </c>
      <c r="D40" s="5" t="s">
        <v>235</v>
      </c>
      <c r="E40" s="5" t="s">
        <v>241</v>
      </c>
      <c r="F40" s="5" t="s">
        <v>123</v>
      </c>
      <c r="G40" s="108"/>
      <c r="H40" s="5" t="s">
        <v>58</v>
      </c>
      <c r="I40" s="107"/>
      <c r="J40" s="182"/>
      <c r="N40" s="102"/>
      <c r="O40" s="102"/>
      <c r="P40" s="102"/>
      <c r="Q40" s="102"/>
      <c r="R40" s="102"/>
      <c r="S40" s="102"/>
      <c r="T40" s="102"/>
    </row>
    <row r="41" spans="1:20" s="33" customFormat="1" ht="162">
      <c r="A41" s="76"/>
      <c r="B41" s="80"/>
      <c r="C41" s="60" t="s">
        <v>24</v>
      </c>
      <c r="D41" s="5" t="s">
        <v>236</v>
      </c>
      <c r="E41" s="5" t="s">
        <v>242</v>
      </c>
      <c r="F41" s="5" t="s">
        <v>123</v>
      </c>
      <c r="G41" s="108"/>
      <c r="H41" s="5" t="s">
        <v>60</v>
      </c>
      <c r="I41" s="107"/>
      <c r="J41" s="182"/>
      <c r="N41" s="102"/>
      <c r="O41" s="102"/>
      <c r="P41" s="102"/>
      <c r="Q41" s="102"/>
      <c r="R41" s="102"/>
      <c r="S41" s="102"/>
      <c r="T41" s="102"/>
    </row>
    <row r="42" spans="1:20" s="33" customFormat="1" ht="119.25" customHeight="1" thickBot="1">
      <c r="A42" s="76"/>
      <c r="B42" s="81"/>
      <c r="C42" s="43" t="s">
        <v>25</v>
      </c>
      <c r="D42" s="62" t="s">
        <v>237</v>
      </c>
      <c r="E42" s="62" t="s">
        <v>243</v>
      </c>
      <c r="F42" s="62" t="s">
        <v>123</v>
      </c>
      <c r="G42" s="129"/>
      <c r="H42" s="62" t="s">
        <v>59</v>
      </c>
      <c r="I42" s="214"/>
      <c r="J42" s="195"/>
      <c r="N42" s="102"/>
      <c r="O42" s="102"/>
      <c r="P42" s="102"/>
      <c r="Q42" s="102"/>
      <c r="R42" s="102"/>
      <c r="S42" s="102"/>
      <c r="T42" s="102"/>
    </row>
    <row r="43" spans="1:20" s="33" customFormat="1" ht="18.75" thickBot="1">
      <c r="A43" s="76"/>
      <c r="B43" s="75" t="s">
        <v>328</v>
      </c>
      <c r="C43" s="63"/>
      <c r="D43" s="63"/>
      <c r="E43" s="63"/>
      <c r="F43" s="63"/>
      <c r="G43" s="118"/>
      <c r="H43" s="63"/>
      <c r="I43" s="211">
        <f>IF(K43&gt;(L43+M43),1,IF(K43=(L43+M43),2,IF(L43&gt;=(K43+M43),2,IF(M43&gt;=(L43+K43),3,IF(M43&gt;=((L43+K43)/2),3,IF(L43&gt;=((M43+K43)/2),2,IF(K43&gt;=((L43+M43)/2),1,"F")))))))</f>
        <v>2</v>
      </c>
      <c r="J43" s="196"/>
      <c r="K43" s="33">
        <f>COUNTIF(I38:I42,"=1")</f>
        <v>0</v>
      </c>
      <c r="L43" s="33">
        <f>COUNTIF(I38:I42,"=2")</f>
        <v>0</v>
      </c>
      <c r="M43" s="33">
        <f>COUNTIF(I38:I42,"=3")</f>
        <v>0</v>
      </c>
      <c r="N43" s="102"/>
      <c r="O43" s="102"/>
      <c r="P43" s="102"/>
      <c r="Q43" s="102"/>
      <c r="R43" s="102"/>
      <c r="S43" s="102"/>
      <c r="T43" s="102"/>
    </row>
    <row r="44" spans="1:20" s="33" customFormat="1" ht="216">
      <c r="A44" s="82"/>
      <c r="B44" s="83" t="s">
        <v>153</v>
      </c>
      <c r="C44" s="65" t="s">
        <v>26</v>
      </c>
      <c r="D44" s="65" t="s">
        <v>245</v>
      </c>
      <c r="E44" s="65" t="s">
        <v>256</v>
      </c>
      <c r="F44" s="65" t="s">
        <v>257</v>
      </c>
      <c r="G44" s="130"/>
      <c r="H44" s="65" t="s">
        <v>258</v>
      </c>
      <c r="I44" s="208"/>
      <c r="J44" s="190"/>
      <c r="N44" s="102"/>
      <c r="O44" s="102"/>
      <c r="P44" s="102"/>
      <c r="Q44" s="102"/>
      <c r="R44" s="102"/>
      <c r="S44" s="102"/>
      <c r="T44" s="102"/>
    </row>
    <row r="45" spans="1:20" s="33" customFormat="1" ht="117.75" customHeight="1">
      <c r="A45" s="76"/>
      <c r="B45" s="84" t="s">
        <v>153</v>
      </c>
      <c r="C45" s="11" t="s">
        <v>27</v>
      </c>
      <c r="D45" s="11" t="s">
        <v>246</v>
      </c>
      <c r="E45" s="11" t="s">
        <v>259</v>
      </c>
      <c r="F45" s="11" t="s">
        <v>257</v>
      </c>
      <c r="G45" s="114"/>
      <c r="H45" s="11" t="s">
        <v>260</v>
      </c>
      <c r="I45" s="203"/>
      <c r="J45" s="185"/>
      <c r="N45" s="102"/>
      <c r="O45" s="102"/>
      <c r="P45" s="102"/>
      <c r="Q45" s="102"/>
      <c r="R45" s="102"/>
      <c r="S45" s="102"/>
      <c r="T45" s="102"/>
    </row>
    <row r="46" spans="1:20" s="33" customFormat="1" ht="117.75" customHeight="1">
      <c r="A46" s="76"/>
      <c r="B46" s="84" t="s">
        <v>153</v>
      </c>
      <c r="C46" s="11" t="s">
        <v>28</v>
      </c>
      <c r="D46" s="11" t="s">
        <v>247</v>
      </c>
      <c r="E46" s="11" t="s">
        <v>261</v>
      </c>
      <c r="F46" s="11" t="s">
        <v>257</v>
      </c>
      <c r="G46" s="114"/>
      <c r="H46" s="11" t="s">
        <v>263</v>
      </c>
      <c r="I46" s="203"/>
      <c r="J46" s="185"/>
      <c r="N46" s="102"/>
      <c r="O46" s="102"/>
      <c r="P46" s="102"/>
      <c r="Q46" s="102"/>
      <c r="R46" s="102"/>
      <c r="S46" s="102"/>
      <c r="T46" s="102"/>
    </row>
    <row r="47" spans="1:20" s="33" customFormat="1" ht="100.5" customHeight="1">
      <c r="A47" s="76"/>
      <c r="B47" s="84" t="s">
        <v>150</v>
      </c>
      <c r="C47" s="11" t="s">
        <v>29</v>
      </c>
      <c r="D47" s="11" t="s">
        <v>248</v>
      </c>
      <c r="E47" s="11" t="s">
        <v>264</v>
      </c>
      <c r="F47" s="11" t="s">
        <v>257</v>
      </c>
      <c r="G47" s="113"/>
      <c r="H47" s="11" t="s">
        <v>265</v>
      </c>
      <c r="I47" s="203"/>
      <c r="J47" s="185"/>
      <c r="N47" s="102"/>
      <c r="O47" s="102"/>
      <c r="P47" s="102"/>
      <c r="Q47" s="102"/>
      <c r="R47" s="102"/>
      <c r="S47" s="102"/>
      <c r="T47" s="102"/>
    </row>
    <row r="48" spans="1:20" s="33" customFormat="1" ht="136.5" customHeight="1">
      <c r="A48" s="76"/>
      <c r="B48" s="84" t="s">
        <v>150</v>
      </c>
      <c r="C48" s="11" t="s">
        <v>30</v>
      </c>
      <c r="D48" s="11" t="s">
        <v>249</v>
      </c>
      <c r="E48" s="11" t="s">
        <v>266</v>
      </c>
      <c r="F48" s="11" t="s">
        <v>262</v>
      </c>
      <c r="G48" s="113"/>
      <c r="H48" s="11" t="s">
        <v>265</v>
      </c>
      <c r="I48" s="203"/>
      <c r="J48" s="185"/>
      <c r="N48" s="102"/>
      <c r="O48" s="102"/>
      <c r="P48" s="102"/>
      <c r="Q48" s="102"/>
      <c r="R48" s="102"/>
      <c r="S48" s="102"/>
      <c r="T48" s="102"/>
    </row>
    <row r="49" spans="1:20" s="33" customFormat="1" ht="108">
      <c r="A49" s="76"/>
      <c r="B49" s="84" t="s">
        <v>150</v>
      </c>
      <c r="C49" s="11" t="s">
        <v>31</v>
      </c>
      <c r="D49" s="11" t="s">
        <v>250</v>
      </c>
      <c r="E49" s="11" t="s">
        <v>267</v>
      </c>
      <c r="F49" s="11" t="s">
        <v>268</v>
      </c>
      <c r="G49" s="114"/>
      <c r="H49" s="11" t="s">
        <v>269</v>
      </c>
      <c r="I49" s="203"/>
      <c r="J49" s="185"/>
      <c r="N49" s="102"/>
      <c r="O49" s="102"/>
      <c r="P49" s="102"/>
      <c r="Q49" s="102"/>
      <c r="R49" s="102"/>
      <c r="S49" s="102"/>
      <c r="T49" s="102"/>
    </row>
    <row r="50" spans="1:20" s="33" customFormat="1" ht="138" customHeight="1">
      <c r="A50" s="73"/>
      <c r="B50" s="84" t="s">
        <v>153</v>
      </c>
      <c r="C50" s="11" t="s">
        <v>32</v>
      </c>
      <c r="D50" s="11" t="s">
        <v>251</v>
      </c>
      <c r="E50" s="11" t="s">
        <v>270</v>
      </c>
      <c r="F50" s="11" t="s">
        <v>271</v>
      </c>
      <c r="G50" s="114"/>
      <c r="H50" s="11" t="s">
        <v>272</v>
      </c>
      <c r="I50" s="203"/>
      <c r="J50" s="185"/>
      <c r="N50" s="102"/>
      <c r="O50" s="102"/>
      <c r="P50" s="102"/>
      <c r="Q50" s="102"/>
      <c r="R50" s="102"/>
      <c r="S50" s="102"/>
      <c r="T50" s="102"/>
    </row>
    <row r="51" spans="1:20" s="33" customFormat="1" ht="126">
      <c r="A51" s="76"/>
      <c r="B51" s="84" t="s">
        <v>153</v>
      </c>
      <c r="C51" s="11" t="s">
        <v>33</v>
      </c>
      <c r="D51" s="11" t="s">
        <v>252</v>
      </c>
      <c r="E51" s="11" t="s">
        <v>273</v>
      </c>
      <c r="F51" s="11" t="s">
        <v>271</v>
      </c>
      <c r="G51" s="113"/>
      <c r="H51" s="11" t="s">
        <v>272</v>
      </c>
      <c r="I51" s="203"/>
      <c r="J51" s="185"/>
      <c r="N51" s="102"/>
      <c r="O51" s="102"/>
      <c r="P51" s="102"/>
      <c r="Q51" s="102"/>
      <c r="R51" s="102"/>
      <c r="S51" s="102"/>
      <c r="T51" s="102"/>
    </row>
    <row r="52" spans="1:20" s="33" customFormat="1" ht="144">
      <c r="A52" s="76"/>
      <c r="B52" s="84" t="s">
        <v>153</v>
      </c>
      <c r="C52" s="11" t="s">
        <v>54</v>
      </c>
      <c r="D52" s="11" t="s">
        <v>253</v>
      </c>
      <c r="E52" s="11" t="s">
        <v>275</v>
      </c>
      <c r="F52" s="11" t="s">
        <v>271</v>
      </c>
      <c r="G52" s="114"/>
      <c r="H52" s="12" t="s">
        <v>274</v>
      </c>
      <c r="I52" s="203"/>
      <c r="J52" s="185"/>
      <c r="N52" s="102"/>
      <c r="O52" s="102"/>
      <c r="P52" s="102"/>
      <c r="Q52" s="102"/>
      <c r="R52" s="102"/>
      <c r="S52" s="102"/>
      <c r="T52" s="102"/>
    </row>
    <row r="53" spans="1:20" s="33" customFormat="1" ht="144">
      <c r="A53" s="76"/>
      <c r="B53" s="84" t="s">
        <v>153</v>
      </c>
      <c r="C53" s="11" t="s">
        <v>64</v>
      </c>
      <c r="D53" s="11" t="s">
        <v>254</v>
      </c>
      <c r="E53" s="11" t="s">
        <v>276</v>
      </c>
      <c r="F53" s="11" t="s">
        <v>161</v>
      </c>
      <c r="G53" s="114"/>
      <c r="H53" s="11" t="s">
        <v>155</v>
      </c>
      <c r="I53" s="203"/>
      <c r="J53" s="185"/>
      <c r="N53" s="102"/>
      <c r="O53" s="102"/>
      <c r="P53" s="102"/>
      <c r="Q53" s="102"/>
      <c r="R53" s="102"/>
      <c r="S53" s="102"/>
      <c r="T53" s="102"/>
    </row>
    <row r="54" spans="1:20" s="33" customFormat="1" ht="90.75" thickBot="1">
      <c r="A54" s="76"/>
      <c r="B54" s="85" t="s">
        <v>153</v>
      </c>
      <c r="C54" s="12" t="s">
        <v>65</v>
      </c>
      <c r="D54" s="12" t="s">
        <v>255</v>
      </c>
      <c r="E54" s="12" t="s">
        <v>278</v>
      </c>
      <c r="F54" s="12" t="s">
        <v>123</v>
      </c>
      <c r="G54" s="131"/>
      <c r="H54" s="12" t="s">
        <v>277</v>
      </c>
      <c r="I54" s="215"/>
      <c r="J54" s="197"/>
      <c r="N54" s="102"/>
      <c r="O54" s="102"/>
      <c r="P54" s="102"/>
      <c r="Q54" s="102"/>
      <c r="R54" s="102"/>
      <c r="S54" s="102"/>
      <c r="T54" s="102"/>
    </row>
    <row r="55" spans="1:20" s="33" customFormat="1" ht="18.75" thickBot="1">
      <c r="A55" s="86"/>
      <c r="B55" s="78" t="s">
        <v>286</v>
      </c>
      <c r="C55" s="87"/>
      <c r="D55" s="87"/>
      <c r="E55" s="87"/>
      <c r="F55" s="87"/>
      <c r="G55" s="132"/>
      <c r="H55" s="87"/>
      <c r="I55" s="212">
        <f>IF(K55&gt;(L55+M55),1,IF(K55=(L55+M55),2,IF(L55&gt;=(K55+M55),2,IF(M55&gt;=(L55+K55),3,IF(M55&gt;=((L55+K55)/2),3,IF(L55&gt;=((M55+K55)/2),2,IF(K55&gt;=((L55+M55)/2),1,"F")))))))</f>
        <v>2</v>
      </c>
      <c r="J55" s="198"/>
      <c r="K55" s="33">
        <f>COUNTIF(I44:I54,"=1")</f>
        <v>0</v>
      </c>
      <c r="L55" s="33">
        <f>COUNTIF(I44:I54,"=2")</f>
        <v>0</v>
      </c>
      <c r="M55" s="33">
        <f>COUNTIF(I44:I54,"=3")</f>
        <v>0</v>
      </c>
      <c r="N55" s="102"/>
      <c r="O55" s="102"/>
      <c r="P55" s="102"/>
      <c r="Q55" s="102"/>
      <c r="R55" s="102"/>
      <c r="S55" s="102"/>
      <c r="T55" s="102"/>
    </row>
    <row r="56" spans="1:20" s="33" customFormat="1" ht="117" customHeight="1">
      <c r="A56" s="72" t="s">
        <v>129</v>
      </c>
      <c r="B56" s="45"/>
      <c r="C56" s="28" t="s">
        <v>34</v>
      </c>
      <c r="D56" s="28" t="s">
        <v>281</v>
      </c>
      <c r="E56" s="28" t="s">
        <v>283</v>
      </c>
      <c r="F56" s="88" t="s">
        <v>279</v>
      </c>
      <c r="G56" s="133"/>
      <c r="H56" s="62" t="s">
        <v>83</v>
      </c>
      <c r="I56" s="143"/>
      <c r="J56" s="181"/>
      <c r="N56" s="102"/>
      <c r="O56" s="102"/>
      <c r="P56" s="102"/>
      <c r="Q56" s="102"/>
      <c r="R56" s="102"/>
      <c r="S56" s="102"/>
      <c r="T56" s="102"/>
    </row>
    <row r="57" spans="1:20" s="33" customFormat="1" ht="226.5" customHeight="1">
      <c r="A57" s="73"/>
      <c r="B57" s="47"/>
      <c r="C57" s="5" t="s">
        <v>35</v>
      </c>
      <c r="D57" s="5" t="s">
        <v>282</v>
      </c>
      <c r="E57" s="5" t="s">
        <v>284</v>
      </c>
      <c r="F57" s="5" t="s">
        <v>280</v>
      </c>
      <c r="G57" s="128"/>
      <c r="H57" s="5" t="s">
        <v>335</v>
      </c>
      <c r="I57" s="107"/>
      <c r="J57" s="182"/>
      <c r="N57" s="102"/>
      <c r="O57" s="102"/>
      <c r="P57" s="102"/>
      <c r="Q57" s="102"/>
      <c r="R57" s="102"/>
      <c r="S57" s="102"/>
      <c r="T57" s="102"/>
    </row>
    <row r="58" spans="1:20" s="33" customFormat="1" ht="93.75" customHeight="1" thickBot="1">
      <c r="A58" s="76"/>
      <c r="B58" s="51"/>
      <c r="C58" s="24" t="s">
        <v>36</v>
      </c>
      <c r="D58" s="24" t="s">
        <v>338</v>
      </c>
      <c r="E58" s="24" t="s">
        <v>285</v>
      </c>
      <c r="F58" s="24" t="s">
        <v>279</v>
      </c>
      <c r="G58" s="109"/>
      <c r="H58" s="24" t="s">
        <v>84</v>
      </c>
      <c r="I58" s="144"/>
      <c r="J58" s="183"/>
      <c r="N58" s="102"/>
      <c r="O58" s="102"/>
      <c r="P58" s="102"/>
      <c r="Q58" s="102"/>
      <c r="R58" s="102"/>
      <c r="S58" s="102"/>
      <c r="T58" s="102"/>
    </row>
    <row r="59" spans="1:20" s="33" customFormat="1" ht="18.75" thickBot="1">
      <c r="A59" s="73"/>
      <c r="B59" s="89" t="s">
        <v>329</v>
      </c>
      <c r="C59" s="90"/>
      <c r="D59" s="90"/>
      <c r="E59" s="90"/>
      <c r="F59" s="90"/>
      <c r="G59" s="134"/>
      <c r="H59" s="91"/>
      <c r="I59" s="211">
        <f>IF(K59&gt;(L59+M59),1,IF(K59=(L59+M59),2,IF(L59&gt;=(K59+M59),2,IF(M59&gt;=(L59+K59),3,IF(M59&gt;=((L59+K59)/2),2,"F")))))</f>
        <v>2</v>
      </c>
      <c r="J59" s="192"/>
      <c r="K59" s="33">
        <f>COUNTIF(I56:I58,"=1")</f>
        <v>0</v>
      </c>
      <c r="L59" s="33">
        <f>COUNTIF(I56:I58,"=2")</f>
        <v>0</v>
      </c>
      <c r="M59" s="33">
        <f>COUNTIF(I56:I58,"=3")</f>
        <v>0</v>
      </c>
      <c r="N59" s="102"/>
      <c r="O59" s="102"/>
      <c r="P59" s="102"/>
      <c r="Q59" s="102"/>
      <c r="R59" s="102"/>
      <c r="S59" s="102"/>
      <c r="T59" s="102"/>
    </row>
    <row r="60" spans="1:20" s="33" customFormat="1" ht="135" customHeight="1">
      <c r="A60" s="73"/>
      <c r="B60" s="55" t="s">
        <v>150</v>
      </c>
      <c r="C60" s="11" t="s">
        <v>37</v>
      </c>
      <c r="D60" s="11" t="s">
        <v>288</v>
      </c>
      <c r="E60" s="11" t="s">
        <v>293</v>
      </c>
      <c r="F60" s="11" t="s">
        <v>161</v>
      </c>
      <c r="G60" s="114"/>
      <c r="H60" s="11" t="s">
        <v>156</v>
      </c>
      <c r="I60" s="203"/>
      <c r="J60" s="185"/>
      <c r="N60" s="102"/>
      <c r="O60" s="102"/>
      <c r="P60" s="102"/>
      <c r="Q60" s="102"/>
      <c r="R60" s="102"/>
      <c r="S60" s="102"/>
      <c r="T60" s="102"/>
    </row>
    <row r="61" spans="1:20" s="33" customFormat="1" ht="270">
      <c r="A61" s="73"/>
      <c r="B61" s="55" t="s">
        <v>287</v>
      </c>
      <c r="C61" s="11" t="s">
        <v>38</v>
      </c>
      <c r="D61" s="11" t="s">
        <v>292</v>
      </c>
      <c r="E61" s="11" t="s">
        <v>294</v>
      </c>
      <c r="F61" s="11" t="s">
        <v>295</v>
      </c>
      <c r="G61" s="114"/>
      <c r="H61" s="11" t="s">
        <v>336</v>
      </c>
      <c r="I61" s="203"/>
      <c r="J61" s="185"/>
      <c r="N61" s="102"/>
      <c r="O61" s="102"/>
      <c r="P61" s="102"/>
      <c r="Q61" s="102"/>
      <c r="R61" s="102"/>
      <c r="S61" s="102"/>
      <c r="T61" s="102"/>
    </row>
    <row r="62" spans="1:20" s="33" customFormat="1" ht="144">
      <c r="A62" s="76"/>
      <c r="B62" s="55" t="s">
        <v>150</v>
      </c>
      <c r="C62" s="11" t="s">
        <v>39</v>
      </c>
      <c r="D62" s="11" t="s">
        <v>289</v>
      </c>
      <c r="E62" s="11" t="s">
        <v>296</v>
      </c>
      <c r="F62" s="11" t="s">
        <v>161</v>
      </c>
      <c r="G62" s="114"/>
      <c r="H62" s="11" t="s">
        <v>156</v>
      </c>
      <c r="I62" s="203"/>
      <c r="J62" s="185"/>
      <c r="N62" s="102"/>
      <c r="O62" s="102"/>
      <c r="P62" s="102"/>
      <c r="Q62" s="102"/>
      <c r="R62" s="102"/>
      <c r="S62" s="102"/>
      <c r="T62" s="102"/>
    </row>
    <row r="63" spans="1:20" s="33" customFormat="1" ht="144">
      <c r="A63" s="76"/>
      <c r="B63" s="55" t="s">
        <v>150</v>
      </c>
      <c r="C63" s="11" t="s">
        <v>61</v>
      </c>
      <c r="D63" s="11" t="s">
        <v>290</v>
      </c>
      <c r="E63" s="11" t="s">
        <v>297</v>
      </c>
      <c r="F63" s="11" t="s">
        <v>161</v>
      </c>
      <c r="G63" s="114"/>
      <c r="H63" s="11" t="s">
        <v>155</v>
      </c>
      <c r="I63" s="203"/>
      <c r="J63" s="185"/>
      <c r="N63" s="102"/>
      <c r="O63" s="102"/>
      <c r="P63" s="102"/>
      <c r="Q63" s="102"/>
      <c r="R63" s="102"/>
      <c r="S63" s="102"/>
      <c r="T63" s="102"/>
    </row>
    <row r="64" spans="1:20" s="33" customFormat="1" ht="101.25" customHeight="1" thickBot="1">
      <c r="A64" s="76"/>
      <c r="B64" s="67" t="s">
        <v>151</v>
      </c>
      <c r="C64" s="11" t="s">
        <v>55</v>
      </c>
      <c r="D64" s="12" t="s">
        <v>291</v>
      </c>
      <c r="E64" s="12" t="s">
        <v>298</v>
      </c>
      <c r="F64" s="12"/>
      <c r="G64" s="131"/>
      <c r="H64" s="12" t="s">
        <v>304</v>
      </c>
      <c r="I64" s="215"/>
      <c r="J64" s="197"/>
      <c r="N64" s="102"/>
      <c r="O64" s="102"/>
      <c r="P64" s="102"/>
      <c r="Q64" s="102"/>
      <c r="R64" s="102"/>
      <c r="S64" s="102"/>
      <c r="T64" s="102"/>
    </row>
    <row r="65" spans="1:20" s="33" customFormat="1" ht="18.75" thickBot="1">
      <c r="A65" s="77"/>
      <c r="B65" s="92" t="s">
        <v>330</v>
      </c>
      <c r="C65" s="93"/>
      <c r="D65" s="93"/>
      <c r="E65" s="93"/>
      <c r="F65" s="93"/>
      <c r="G65" s="135"/>
      <c r="H65" s="94"/>
      <c r="I65" s="210">
        <f>IF(K65&gt;(L65+M65),1,IF(K65=(L65+M65),2,IF(L65&gt;=(K65+M65),2,IF(M65&gt;=(L65+K65),3,IF(M65&gt;=((L65+K65)/2),3,IF(L65&gt;=((M65+K65)/2),2,IF(K65&gt;=((L65+M65)/2),1,"F")))))))</f>
        <v>2</v>
      </c>
      <c r="J65" s="191"/>
      <c r="K65" s="33">
        <f>COUNTIF(I60:I64,"=1")</f>
        <v>0</v>
      </c>
      <c r="L65" s="33">
        <f>COUNTIF(I60:I64,"=2")</f>
        <v>0</v>
      </c>
      <c r="M65" s="33">
        <f>COUNTIF(I60:I64,"=3")</f>
        <v>0</v>
      </c>
      <c r="N65" s="102"/>
      <c r="O65" s="102"/>
      <c r="P65" s="102"/>
      <c r="Q65" s="102"/>
      <c r="R65" s="102"/>
      <c r="S65" s="102"/>
      <c r="T65" s="102"/>
    </row>
    <row r="66" spans="1:20" s="33" customFormat="1" ht="115.5" customHeight="1">
      <c r="A66" s="44" t="s">
        <v>130</v>
      </c>
      <c r="B66" s="95"/>
      <c r="C66" s="88" t="s">
        <v>40</v>
      </c>
      <c r="D66" s="88" t="s">
        <v>299</v>
      </c>
      <c r="E66" s="88" t="s">
        <v>301</v>
      </c>
      <c r="F66" s="88" t="s">
        <v>303</v>
      </c>
      <c r="G66" s="136"/>
      <c r="H66" s="88" t="s">
        <v>82</v>
      </c>
      <c r="I66" s="206"/>
      <c r="J66" s="188"/>
      <c r="N66" s="102"/>
      <c r="O66" s="102"/>
      <c r="P66" s="102"/>
      <c r="Q66" s="102"/>
      <c r="R66" s="102"/>
      <c r="S66" s="102"/>
      <c r="T66" s="102"/>
    </row>
    <row r="67" spans="1:20" s="33" customFormat="1" ht="97.5" customHeight="1" thickBot="1">
      <c r="A67" s="59"/>
      <c r="B67" s="51"/>
      <c r="C67" s="24" t="s">
        <v>41</v>
      </c>
      <c r="D67" s="24" t="s">
        <v>300</v>
      </c>
      <c r="E67" s="24" t="s">
        <v>302</v>
      </c>
      <c r="F67" s="24" t="s">
        <v>303</v>
      </c>
      <c r="G67" s="109"/>
      <c r="H67" s="24" t="s">
        <v>86</v>
      </c>
      <c r="I67" s="144"/>
      <c r="J67" s="183"/>
      <c r="N67" s="102"/>
      <c r="O67" s="102"/>
      <c r="P67" s="102"/>
      <c r="Q67" s="102"/>
      <c r="R67" s="102"/>
      <c r="S67" s="102"/>
      <c r="T67" s="102"/>
    </row>
    <row r="68" spans="1:20" s="33" customFormat="1" ht="18.75" thickBot="1">
      <c r="A68" s="76"/>
      <c r="B68" s="89" t="s">
        <v>331</v>
      </c>
      <c r="C68" s="90"/>
      <c r="D68" s="90"/>
      <c r="E68" s="90"/>
      <c r="F68" s="90"/>
      <c r="G68" s="137"/>
      <c r="H68" s="91"/>
      <c r="I68" s="211">
        <f>IF(K68&gt;(L68+M68),1,IF(K68=(L68+M68),2,IF(L68&gt;=(K68+M68),2,IF(M68&gt;=(L68+K68),3,"F"))))</f>
        <v>2</v>
      </c>
      <c r="J68" s="192"/>
      <c r="K68" s="33">
        <f>SUMIF(I66:I67,"=1")</f>
        <v>0</v>
      </c>
      <c r="L68" s="33">
        <f>SUMIF(I66:I67,"=2")</f>
        <v>0</v>
      </c>
      <c r="M68" s="33">
        <f>SUMIF(I66:I67,"=3")</f>
        <v>0</v>
      </c>
      <c r="N68" s="102"/>
      <c r="O68" s="102"/>
      <c r="P68" s="102"/>
      <c r="Q68" s="102"/>
      <c r="R68" s="102"/>
      <c r="S68" s="102"/>
      <c r="T68" s="102"/>
    </row>
    <row r="69" spans="1:20" s="33" customFormat="1" ht="180">
      <c r="A69" s="46"/>
      <c r="B69" s="54" t="s">
        <v>150</v>
      </c>
      <c r="C69" s="25" t="s">
        <v>42</v>
      </c>
      <c r="D69" s="93" t="s">
        <v>337</v>
      </c>
      <c r="E69" s="96" t="s">
        <v>305</v>
      </c>
      <c r="F69" s="25" t="s">
        <v>306</v>
      </c>
      <c r="G69" s="138"/>
      <c r="H69" s="25" t="s">
        <v>307</v>
      </c>
      <c r="I69" s="202"/>
      <c r="J69" s="184"/>
      <c r="N69" s="102"/>
      <c r="O69" s="102"/>
      <c r="P69" s="102"/>
      <c r="Q69" s="102"/>
      <c r="R69" s="102"/>
      <c r="S69" s="102"/>
      <c r="T69" s="102"/>
    </row>
    <row r="70" spans="1:20" s="33" customFormat="1" ht="144">
      <c r="A70" s="46"/>
      <c r="B70" s="55" t="s">
        <v>153</v>
      </c>
      <c r="C70" s="11" t="s">
        <v>43</v>
      </c>
      <c r="D70" s="11" t="s">
        <v>309</v>
      </c>
      <c r="E70" s="11" t="s">
        <v>312</v>
      </c>
      <c r="F70" s="11" t="s">
        <v>313</v>
      </c>
      <c r="G70" s="120"/>
      <c r="H70" s="65" t="s">
        <v>308</v>
      </c>
      <c r="I70" s="208"/>
      <c r="J70" s="185"/>
      <c r="N70" s="102"/>
      <c r="O70" s="102"/>
      <c r="P70" s="102"/>
      <c r="Q70" s="102"/>
      <c r="R70" s="102"/>
      <c r="S70" s="102"/>
      <c r="T70" s="102"/>
    </row>
    <row r="71" spans="1:20" s="33" customFormat="1" ht="126">
      <c r="A71" s="46"/>
      <c r="B71" s="55" t="s">
        <v>154</v>
      </c>
      <c r="C71" s="11" t="s">
        <v>44</v>
      </c>
      <c r="D71" s="12" t="s">
        <v>310</v>
      </c>
      <c r="E71" s="12" t="s">
        <v>314</v>
      </c>
      <c r="F71" s="11" t="s">
        <v>315</v>
      </c>
      <c r="G71" s="121"/>
      <c r="H71" s="65" t="s">
        <v>316</v>
      </c>
      <c r="I71" s="203"/>
      <c r="J71" s="197"/>
      <c r="N71" s="102"/>
      <c r="O71" s="102"/>
      <c r="P71" s="102"/>
      <c r="Q71" s="102"/>
      <c r="R71" s="102"/>
      <c r="S71" s="102"/>
      <c r="T71" s="102"/>
    </row>
    <row r="72" spans="1:20" s="33" customFormat="1" ht="90.75" thickBot="1">
      <c r="A72" s="49"/>
      <c r="B72" s="97" t="s">
        <v>150</v>
      </c>
      <c r="C72" s="26" t="s">
        <v>45</v>
      </c>
      <c r="D72" s="26" t="s">
        <v>311</v>
      </c>
      <c r="E72" s="26" t="s">
        <v>317</v>
      </c>
      <c r="F72" s="26" t="s">
        <v>318</v>
      </c>
      <c r="G72" s="139"/>
      <c r="H72" s="27" t="s">
        <v>316</v>
      </c>
      <c r="I72" s="209"/>
      <c r="J72" s="186"/>
      <c r="N72" s="102"/>
      <c r="O72" s="102"/>
      <c r="P72" s="102"/>
      <c r="Q72" s="102"/>
      <c r="R72" s="102"/>
      <c r="S72" s="102"/>
      <c r="T72" s="102"/>
    </row>
    <row r="73" spans="1:20" s="33" customFormat="1" ht="18.75" thickBot="1">
      <c r="A73" s="86"/>
      <c r="B73" s="98" t="s">
        <v>332</v>
      </c>
      <c r="C73" s="58"/>
      <c r="D73" s="58"/>
      <c r="E73" s="58"/>
      <c r="F73" s="58"/>
      <c r="G73" s="116"/>
      <c r="H73" s="99"/>
      <c r="I73" s="212">
        <f>IF(K73&gt;(L73+M73),1,IF(K73=(L73+M73),2,IF(L73&gt;=(K73+M73),2,IF(M73&gt;=(L73+K73),3,"F"))))</f>
        <v>2</v>
      </c>
      <c r="J73" s="198"/>
      <c r="K73" s="33">
        <f>COUNTIF(I69:I72,"=1")</f>
        <v>0</v>
      </c>
      <c r="L73" s="33">
        <f>COUNTIF(I69:I72,"=2")</f>
        <v>0</v>
      </c>
      <c r="M73" s="33">
        <f>COUNTIF(I69:I72,"=3")</f>
        <v>0</v>
      </c>
      <c r="N73" s="102"/>
      <c r="O73" s="102"/>
      <c r="P73" s="102"/>
      <c r="Q73" s="102"/>
      <c r="R73" s="102"/>
      <c r="S73" s="102"/>
      <c r="T73" s="102"/>
    </row>
    <row r="74" spans="1:20" s="33" customFormat="1" ht="99.75" customHeight="1" thickBot="1">
      <c r="A74" s="72" t="s">
        <v>131</v>
      </c>
      <c r="B74" s="100"/>
      <c r="C74" s="43" t="s">
        <v>46</v>
      </c>
      <c r="D74" s="43" t="s">
        <v>319</v>
      </c>
      <c r="E74" s="43" t="s">
        <v>320</v>
      </c>
      <c r="F74" s="43" t="s">
        <v>123</v>
      </c>
      <c r="G74" s="117"/>
      <c r="H74" s="62" t="s">
        <v>321</v>
      </c>
      <c r="I74" s="216"/>
      <c r="J74" s="199"/>
      <c r="N74" s="102"/>
      <c r="O74" s="102"/>
      <c r="P74" s="102"/>
      <c r="Q74" s="102"/>
      <c r="R74" s="102"/>
      <c r="S74" s="102"/>
      <c r="T74" s="102"/>
    </row>
    <row r="75" spans="1:20" s="33" customFormat="1" ht="18.75" thickBot="1">
      <c r="A75" s="76"/>
      <c r="B75" s="101" t="s">
        <v>333</v>
      </c>
      <c r="C75" s="90"/>
      <c r="D75" s="90"/>
      <c r="E75" s="90"/>
      <c r="F75" s="90"/>
      <c r="G75" s="137"/>
      <c r="H75" s="91"/>
      <c r="I75" s="211">
        <f>I74</f>
        <v>0</v>
      </c>
      <c r="J75" s="192"/>
      <c r="N75" s="102"/>
      <c r="O75" s="102"/>
      <c r="P75" s="102"/>
      <c r="Q75" s="102"/>
      <c r="R75" s="102"/>
      <c r="S75" s="102"/>
      <c r="T75" s="102"/>
    </row>
    <row r="76" spans="1:20" s="33" customFormat="1" ht="144">
      <c r="A76" s="76"/>
      <c r="B76" s="83" t="s">
        <v>153</v>
      </c>
      <c r="C76" s="65" t="s">
        <v>47</v>
      </c>
      <c r="D76" s="65" t="s">
        <v>322</v>
      </c>
      <c r="E76" s="65" t="s">
        <v>324</v>
      </c>
      <c r="F76" s="65" t="s">
        <v>313</v>
      </c>
      <c r="G76" s="119"/>
      <c r="H76" s="65" t="s">
        <v>316</v>
      </c>
      <c r="I76" s="208"/>
      <c r="J76" s="190"/>
      <c r="N76" s="102"/>
      <c r="O76" s="102"/>
      <c r="P76" s="102"/>
      <c r="Q76" s="102"/>
      <c r="R76" s="102"/>
      <c r="S76" s="102"/>
      <c r="T76" s="102"/>
    </row>
    <row r="77" spans="1:20" s="33" customFormat="1" ht="126.75" thickBot="1">
      <c r="A77" s="76"/>
      <c r="B77" s="85" t="s">
        <v>153</v>
      </c>
      <c r="C77" s="12" t="s">
        <v>48</v>
      </c>
      <c r="D77" s="68" t="s">
        <v>323</v>
      </c>
      <c r="E77" s="65" t="s">
        <v>325</v>
      </c>
      <c r="F77" s="65" t="s">
        <v>326</v>
      </c>
      <c r="G77" s="140"/>
      <c r="H77" s="65" t="s">
        <v>155</v>
      </c>
      <c r="I77" s="217"/>
      <c r="J77" s="197"/>
      <c r="N77" s="102"/>
      <c r="O77" s="102"/>
      <c r="P77" s="102"/>
      <c r="Q77" s="102"/>
      <c r="R77" s="102"/>
      <c r="S77" s="102"/>
      <c r="T77" s="102"/>
    </row>
    <row r="78" spans="1:20" s="33" customFormat="1" ht="18.75" thickBot="1">
      <c r="A78" s="86"/>
      <c r="B78" s="98" t="s">
        <v>334</v>
      </c>
      <c r="C78" s="58"/>
      <c r="D78" s="58"/>
      <c r="E78" s="58"/>
      <c r="F78" s="58"/>
      <c r="G78" s="116"/>
      <c r="H78" s="99"/>
      <c r="I78" s="212">
        <f>IF(K78&gt;(L78+M78),1,IF(K78=(L78+M78),2,IF(L78&gt;=(K78+M78),2,IF(M78&gt;=(L78+K78),3,"F"))))</f>
        <v>2</v>
      </c>
      <c r="J78" s="198"/>
      <c r="K78" s="33">
        <f>SUMIF(I76:I77,"=1")</f>
        <v>0</v>
      </c>
      <c r="L78" s="33">
        <f>SUMIF(I76:I77,"=2")</f>
        <v>0</v>
      </c>
      <c r="M78" s="33">
        <f>SUMIF(I76:I77,"=3")</f>
        <v>0</v>
      </c>
      <c r="N78" s="102"/>
      <c r="O78" s="102"/>
      <c r="P78" s="102"/>
      <c r="Q78" s="102"/>
      <c r="R78" s="102"/>
      <c r="S78" s="102"/>
      <c r="T78" s="102"/>
    </row>
    <row r="79" spans="1:20">
      <c r="A79" s="6"/>
      <c r="B79" s="6"/>
      <c r="C79" s="7"/>
      <c r="D79" s="6"/>
      <c r="E79" s="8"/>
      <c r="F79" s="6"/>
      <c r="G79" s="141"/>
      <c r="H79" s="6"/>
      <c r="I79" s="141"/>
      <c r="J79" s="141"/>
    </row>
    <row r="80" spans="1:20">
      <c r="A80" s="6"/>
      <c r="B80" s="6"/>
      <c r="C80" s="7"/>
      <c r="D80" s="6"/>
      <c r="E80" s="8"/>
      <c r="F80" s="6"/>
      <c r="G80" s="141"/>
      <c r="H80" s="6"/>
      <c r="I80" s="141"/>
      <c r="J80" s="141"/>
    </row>
  </sheetData>
  <sheetProtection sheet="1" objects="1" scenarios="1"/>
  <autoFilter ref="A3:J78"/>
  <customSheetViews>
    <customSheetView guid="{7681F02F-95B1-4B4B-BEE7-DAE15874D039}" scale="80" fitToPage="1" showAutoFilter="1" hiddenColumns="1">
      <pane ySplit="3" topLeftCell="A72" activePane="bottomLeft" state="frozenSplit"/>
      <selection pane="bottomLeft" activeCell="F72" sqref="F72"/>
      <pageMargins left="0.70866141732283472" right="0.70866141732283472" top="0.74803149606299213" bottom="0.74803149606299213" header="0.31496062992125984" footer="0.31496062992125984"/>
      <pageSetup paperSize="9" scale="83" fitToWidth="2" fitToHeight="0" orientation="landscape" r:id="rId1"/>
      <autoFilter ref="A3:J78"/>
    </customSheetView>
  </customSheetViews>
  <conditionalFormatting sqref="I25 I64 I19:I22 I15 I45:I48 I40:I42 I27:I29 I4:I5 I66:I67 I74:I78">
    <cfRule type="colorScale" priority="68">
      <colorScale>
        <cfvo type="num" val="1"/>
        <cfvo type="num" val="2"/>
        <cfvo type="num" val="3"/>
        <color rgb="FF00B050"/>
        <color rgb="FFFFEB84"/>
        <color rgb="FFCF7573"/>
      </colorScale>
    </cfRule>
  </conditionalFormatting>
  <conditionalFormatting sqref="I11:I13 I31 I36 I38:I39 I50:I54 I60:I63 I58 I70:I72">
    <cfRule type="colorScale" priority="50">
      <colorScale>
        <cfvo type="num" val="1"/>
        <cfvo type="num" val="2"/>
        <cfvo type="num" val="3"/>
        <color rgb="FF00B050"/>
        <color rgb="FFFFEB84"/>
        <color rgb="FFCF7573"/>
      </colorScale>
    </cfRule>
  </conditionalFormatting>
  <conditionalFormatting sqref="I6:I7">
    <cfRule type="colorScale" priority="44">
      <colorScale>
        <cfvo type="num" val="1"/>
        <cfvo type="num" val="2"/>
        <cfvo type="num" val="3"/>
        <color rgb="FF00B050"/>
        <color rgb="FFFFEB84"/>
        <color rgb="FFCF7573"/>
      </colorScale>
    </cfRule>
  </conditionalFormatting>
  <conditionalFormatting sqref="I14">
    <cfRule type="colorScale" priority="42">
      <colorScale>
        <cfvo type="num" val="1"/>
        <cfvo type="num" val="2"/>
        <cfvo type="num" val="3"/>
        <color rgb="FF00B050"/>
        <color rgb="FFFFEB84"/>
        <color rgb="FFCF7573"/>
      </colorScale>
    </cfRule>
  </conditionalFormatting>
  <conditionalFormatting sqref="I16:I17">
    <cfRule type="colorScale" priority="38">
      <colorScale>
        <cfvo type="num" val="1"/>
        <cfvo type="num" val="2"/>
        <cfvo type="num" val="3"/>
        <color rgb="FF00B050"/>
        <color rgb="FFFFEB84"/>
        <color rgb="FFCF7573"/>
      </colorScale>
    </cfRule>
  </conditionalFormatting>
  <conditionalFormatting sqref="I49">
    <cfRule type="colorScale" priority="36">
      <colorScale>
        <cfvo type="num" val="1"/>
        <cfvo type="num" val="2"/>
        <cfvo type="num" val="3"/>
        <color rgb="FF00B050"/>
        <color rgb="FFFFEB84"/>
        <color rgb="FFCF7573"/>
      </colorScale>
    </cfRule>
  </conditionalFormatting>
  <conditionalFormatting sqref="I69">
    <cfRule type="colorScale" priority="32">
      <colorScale>
        <cfvo type="num" val="1"/>
        <cfvo type="num" val="2"/>
        <cfvo type="num" val="3"/>
        <color rgb="FF00B050"/>
        <color rgb="FFFFEB84"/>
        <color rgb="FFCF7573"/>
      </colorScale>
    </cfRule>
  </conditionalFormatting>
  <conditionalFormatting sqref="I8:I9">
    <cfRule type="colorScale" priority="47">
      <colorScale>
        <cfvo type="num" val="1"/>
        <cfvo type="num" val="2"/>
        <cfvo type="num" val="3"/>
        <color rgb="FF00B050"/>
        <color rgb="FFFFEB84"/>
        <color rgb="FFCF7573"/>
      </colorScale>
    </cfRule>
  </conditionalFormatting>
  <conditionalFormatting sqref="I8:I9">
    <cfRule type="colorScale" priority="48">
      <colorScale>
        <cfvo type="min"/>
        <cfvo type="percentile" val="50"/>
        <cfvo type="max"/>
        <color rgb="FFF8696B"/>
        <color rgb="FFFFEB84"/>
        <color rgb="FF63BE7B"/>
      </colorScale>
    </cfRule>
  </conditionalFormatting>
  <conditionalFormatting sqref="I14">
    <cfRule type="colorScale" priority="43">
      <colorScale>
        <cfvo type="min"/>
        <cfvo type="percentile" val="50"/>
        <cfvo type="max"/>
        <color rgb="FFF8696B"/>
        <color rgb="FFFFEB84"/>
        <color rgb="FF63BE7B"/>
      </colorScale>
    </cfRule>
  </conditionalFormatting>
  <conditionalFormatting sqref="I16:I17">
    <cfRule type="colorScale" priority="39">
      <colorScale>
        <cfvo type="min"/>
        <cfvo type="percentile" val="50"/>
        <cfvo type="max"/>
        <color rgb="FFF8696B"/>
        <color rgb="FFFFEB84"/>
        <color rgb="FF63BE7B"/>
      </colorScale>
    </cfRule>
  </conditionalFormatting>
  <conditionalFormatting sqref="I6:I7">
    <cfRule type="colorScale" priority="51">
      <colorScale>
        <cfvo type="min"/>
        <cfvo type="percentile" val="50"/>
        <cfvo type="max"/>
        <color rgb="FFF8696B"/>
        <color rgb="FFFFEB84"/>
        <color rgb="FF63BE7B"/>
      </colorScale>
    </cfRule>
  </conditionalFormatting>
  <conditionalFormatting sqref="I31 I36">
    <cfRule type="colorScale" priority="52">
      <colorScale>
        <cfvo type="min"/>
        <cfvo type="percentile" val="50"/>
        <cfvo type="max"/>
        <color rgb="FFF8696B"/>
        <color rgb="FFFFEB84"/>
        <color rgb="FF63BE7B"/>
      </colorScale>
    </cfRule>
  </conditionalFormatting>
  <conditionalFormatting sqref="I50:I54 I45:I48 I38:I42">
    <cfRule type="colorScale" priority="53">
      <colorScale>
        <cfvo type="min"/>
        <cfvo type="percentile" val="50"/>
        <cfvo type="max"/>
        <color rgb="FFF8696B"/>
        <color rgb="FFFFEB84"/>
        <color rgb="FF63BE7B"/>
      </colorScale>
    </cfRule>
  </conditionalFormatting>
  <conditionalFormatting sqref="I49">
    <cfRule type="colorScale" priority="37">
      <colorScale>
        <cfvo type="min"/>
        <cfvo type="percentile" val="50"/>
        <cfvo type="max"/>
        <color rgb="FFF8696B"/>
        <color rgb="FFFFEB84"/>
        <color rgb="FF63BE7B"/>
      </colorScale>
    </cfRule>
  </conditionalFormatting>
  <conditionalFormatting sqref="I60:I61 I58">
    <cfRule type="colorScale" priority="55">
      <colorScale>
        <cfvo type="min"/>
        <cfvo type="percentile" val="50"/>
        <cfvo type="max"/>
        <color rgb="FFF8696B"/>
        <color rgb="FFFFEB84"/>
        <color rgb="FF63BE7B"/>
      </colorScale>
    </cfRule>
  </conditionalFormatting>
  <conditionalFormatting sqref="I69">
    <cfRule type="colorScale" priority="33">
      <colorScale>
        <cfvo type="min"/>
        <cfvo type="percentile" val="50"/>
        <cfvo type="max"/>
        <color rgb="FFF8696B"/>
        <color rgb="FFFFEB84"/>
        <color rgb="FF63BE7B"/>
      </colorScale>
    </cfRule>
  </conditionalFormatting>
  <conditionalFormatting sqref="I70:I72 I66:I67">
    <cfRule type="colorScale" priority="58">
      <colorScale>
        <cfvo type="min"/>
        <cfvo type="percentile" val="50"/>
        <cfvo type="max"/>
        <color rgb="FFF8696B"/>
        <color rgb="FFFFEB84"/>
        <color rgb="FF63BE7B"/>
      </colorScale>
    </cfRule>
  </conditionalFormatting>
  <conditionalFormatting sqref="I24">
    <cfRule type="colorScale" priority="30">
      <colorScale>
        <cfvo type="num" val="1"/>
        <cfvo type="num" val="2"/>
        <cfvo type="num" val="3"/>
        <color rgb="FF00B050"/>
        <color rgb="FFFFEB84"/>
        <color rgb="FFCF7573"/>
      </colorScale>
    </cfRule>
  </conditionalFormatting>
  <conditionalFormatting sqref="I24">
    <cfRule type="colorScale" priority="31">
      <colorScale>
        <cfvo type="min"/>
        <cfvo type="percentile" val="50"/>
        <cfvo type="max"/>
        <color rgb="FFF8696B"/>
        <color rgb="FFFFEB84"/>
        <color rgb="FF63BE7B"/>
      </colorScale>
    </cfRule>
  </conditionalFormatting>
  <conditionalFormatting sqref="I21:I22 I11:I13">
    <cfRule type="colorScale" priority="98">
      <colorScale>
        <cfvo type="min"/>
        <cfvo type="percentile" val="50"/>
        <cfvo type="max"/>
        <color rgb="FFF8696B"/>
        <color rgb="FFFFEB84"/>
        <color rgb="FF63BE7B"/>
      </colorScale>
    </cfRule>
  </conditionalFormatting>
  <conditionalFormatting sqref="I62:I64 I25 I19:I20 I15 I27:I29">
    <cfRule type="colorScale" priority="101">
      <colorScale>
        <cfvo type="min"/>
        <cfvo type="percentile" val="50"/>
        <cfvo type="max"/>
        <color rgb="FFF8696B"/>
        <color rgb="FFFFEB84"/>
        <color rgb="FF63BE7B"/>
      </colorScale>
    </cfRule>
  </conditionalFormatting>
  <conditionalFormatting sqref="I73">
    <cfRule type="colorScale" priority="28">
      <colorScale>
        <cfvo type="num" val="1"/>
        <cfvo type="num" val="2"/>
        <cfvo type="num" val="3"/>
        <color rgb="FF00B050"/>
        <color rgb="FFFFEB84"/>
        <color rgb="FFCF7573"/>
      </colorScale>
    </cfRule>
  </conditionalFormatting>
  <conditionalFormatting sqref="I73">
    <cfRule type="colorScale" priority="29">
      <colorScale>
        <cfvo type="min"/>
        <cfvo type="percentile" val="50"/>
        <cfvo type="max"/>
        <color rgb="FFF8696B"/>
        <color rgb="FFFFEB84"/>
        <color rgb="FF63BE7B"/>
      </colorScale>
    </cfRule>
  </conditionalFormatting>
  <conditionalFormatting sqref="I68">
    <cfRule type="colorScale" priority="26">
      <colorScale>
        <cfvo type="num" val="1"/>
        <cfvo type="num" val="2"/>
        <cfvo type="num" val="3"/>
        <color rgb="FF00B050"/>
        <color rgb="FFFFEB84"/>
        <color rgb="FFCF7573"/>
      </colorScale>
    </cfRule>
  </conditionalFormatting>
  <conditionalFormatting sqref="I68">
    <cfRule type="colorScale" priority="27">
      <colorScale>
        <cfvo type="min"/>
        <cfvo type="percentile" val="50"/>
        <cfvo type="max"/>
        <color rgb="FFF8696B"/>
        <color rgb="FFFFEB84"/>
        <color rgb="FF63BE7B"/>
      </colorScale>
    </cfRule>
  </conditionalFormatting>
  <conditionalFormatting sqref="I65">
    <cfRule type="colorScale" priority="24">
      <colorScale>
        <cfvo type="num" val="1"/>
        <cfvo type="num" val="2"/>
        <cfvo type="num" val="3"/>
        <color rgb="FF00B050"/>
        <color rgb="FFFFEB84"/>
        <color rgb="FFCF7573"/>
      </colorScale>
    </cfRule>
  </conditionalFormatting>
  <conditionalFormatting sqref="I65">
    <cfRule type="colorScale" priority="25">
      <colorScale>
        <cfvo type="min"/>
        <cfvo type="percentile" val="50"/>
        <cfvo type="max"/>
        <color rgb="FFF8696B"/>
        <color rgb="FFFFEB84"/>
        <color rgb="FF63BE7B"/>
      </colorScale>
    </cfRule>
  </conditionalFormatting>
  <conditionalFormatting sqref="I59">
    <cfRule type="colorScale" priority="22">
      <colorScale>
        <cfvo type="num" val="1"/>
        <cfvo type="num" val="2"/>
        <cfvo type="num" val="3"/>
        <color rgb="FF00B050"/>
        <color rgb="FFFFEB84"/>
        <color rgb="FFCF7573"/>
      </colorScale>
    </cfRule>
  </conditionalFormatting>
  <conditionalFormatting sqref="I59">
    <cfRule type="colorScale" priority="23">
      <colorScale>
        <cfvo type="min"/>
        <cfvo type="percentile" val="50"/>
        <cfvo type="max"/>
        <color rgb="FFF8696B"/>
        <color rgb="FFFFEB84"/>
        <color rgb="FF63BE7B"/>
      </colorScale>
    </cfRule>
  </conditionalFormatting>
  <conditionalFormatting sqref="I55">
    <cfRule type="colorScale" priority="20">
      <colorScale>
        <cfvo type="num" val="1"/>
        <cfvo type="num" val="2"/>
        <cfvo type="num" val="3"/>
        <color rgb="FF00B050"/>
        <color rgb="FFFFEB84"/>
        <color rgb="FFCF7573"/>
      </colorScale>
    </cfRule>
  </conditionalFormatting>
  <conditionalFormatting sqref="I55">
    <cfRule type="colorScale" priority="21">
      <colorScale>
        <cfvo type="min"/>
        <cfvo type="percentile" val="50"/>
        <cfvo type="max"/>
        <color rgb="FFF8696B"/>
        <color rgb="FFFFEB84"/>
        <color rgb="FF63BE7B"/>
      </colorScale>
    </cfRule>
  </conditionalFormatting>
  <conditionalFormatting sqref="I43">
    <cfRule type="colorScale" priority="18">
      <colorScale>
        <cfvo type="num" val="1"/>
        <cfvo type="num" val="2"/>
        <cfvo type="num" val="3"/>
        <color rgb="FF00B050"/>
        <color rgb="FFFFEB84"/>
        <color rgb="FFCF7573"/>
      </colorScale>
    </cfRule>
  </conditionalFormatting>
  <conditionalFormatting sqref="I43">
    <cfRule type="colorScale" priority="19">
      <colorScale>
        <cfvo type="min"/>
        <cfvo type="percentile" val="50"/>
        <cfvo type="max"/>
        <color rgb="FFF8696B"/>
        <color rgb="FFFFEB84"/>
        <color rgb="FF63BE7B"/>
      </colorScale>
    </cfRule>
  </conditionalFormatting>
  <conditionalFormatting sqref="I37">
    <cfRule type="colorScale" priority="16">
      <colorScale>
        <cfvo type="num" val="1"/>
        <cfvo type="num" val="2"/>
        <cfvo type="num" val="3"/>
        <color rgb="FF00B050"/>
        <color rgb="FFFFEB84"/>
        <color rgb="FFCF7573"/>
      </colorScale>
    </cfRule>
  </conditionalFormatting>
  <conditionalFormatting sqref="I37">
    <cfRule type="colorScale" priority="17">
      <colorScale>
        <cfvo type="min"/>
        <cfvo type="percentile" val="50"/>
        <cfvo type="max"/>
        <color rgb="FFF8696B"/>
        <color rgb="FFFFEB84"/>
        <color rgb="FF63BE7B"/>
      </colorScale>
    </cfRule>
  </conditionalFormatting>
  <conditionalFormatting sqref="I33">
    <cfRule type="colorScale" priority="14">
      <colorScale>
        <cfvo type="num" val="1"/>
        <cfvo type="num" val="2"/>
        <cfvo type="num" val="3"/>
        <color rgb="FF00B050"/>
        <color rgb="FFFFEB84"/>
        <color rgb="FFCF7573"/>
      </colorScale>
    </cfRule>
  </conditionalFormatting>
  <conditionalFormatting sqref="I33">
    <cfRule type="colorScale" priority="15">
      <colorScale>
        <cfvo type="min"/>
        <cfvo type="percentile" val="50"/>
        <cfvo type="max"/>
        <color rgb="FFF8696B"/>
        <color rgb="FFFFEB84"/>
        <color rgb="FF63BE7B"/>
      </colorScale>
    </cfRule>
  </conditionalFormatting>
  <conditionalFormatting sqref="I30">
    <cfRule type="colorScale" priority="12">
      <colorScale>
        <cfvo type="num" val="1"/>
        <cfvo type="num" val="2"/>
        <cfvo type="num" val="3"/>
        <color rgb="FF00B050"/>
        <color rgb="FFFFEB84"/>
        <color rgb="FFCF7573"/>
      </colorScale>
    </cfRule>
  </conditionalFormatting>
  <conditionalFormatting sqref="I30">
    <cfRule type="colorScale" priority="13">
      <colorScale>
        <cfvo type="min"/>
        <cfvo type="percentile" val="50"/>
        <cfvo type="max"/>
        <color rgb="FFF8696B"/>
        <color rgb="FFFFEB84"/>
        <color rgb="FF63BE7B"/>
      </colorScale>
    </cfRule>
  </conditionalFormatting>
  <conditionalFormatting sqref="I23">
    <cfRule type="colorScale" priority="10">
      <colorScale>
        <cfvo type="num" val="1"/>
        <cfvo type="num" val="2"/>
        <cfvo type="num" val="3"/>
        <color rgb="FF00B050"/>
        <color rgb="FFFFEB84"/>
        <color rgb="FFCF7573"/>
      </colorScale>
    </cfRule>
  </conditionalFormatting>
  <conditionalFormatting sqref="I23">
    <cfRule type="colorScale" priority="11">
      <colorScale>
        <cfvo type="min"/>
        <cfvo type="percentile" val="50"/>
        <cfvo type="max"/>
        <color rgb="FFF8696B"/>
        <color rgb="FFFFEB84"/>
        <color rgb="FF63BE7B"/>
      </colorScale>
    </cfRule>
  </conditionalFormatting>
  <conditionalFormatting sqref="I26">
    <cfRule type="colorScale" priority="8">
      <colorScale>
        <cfvo type="num" val="1"/>
        <cfvo type="num" val="2"/>
        <cfvo type="num" val="3"/>
        <color rgb="FF00B050"/>
        <color rgb="FFFFEB84"/>
        <color rgb="FFCF7573"/>
      </colorScale>
    </cfRule>
  </conditionalFormatting>
  <conditionalFormatting sqref="I26">
    <cfRule type="colorScale" priority="9">
      <colorScale>
        <cfvo type="min"/>
        <cfvo type="percentile" val="50"/>
        <cfvo type="max"/>
        <color rgb="FFF8696B"/>
        <color rgb="FFFFEB84"/>
        <color rgb="FF63BE7B"/>
      </colorScale>
    </cfRule>
  </conditionalFormatting>
  <conditionalFormatting sqref="I18">
    <cfRule type="colorScale" priority="6">
      <colorScale>
        <cfvo type="num" val="1"/>
        <cfvo type="num" val="2"/>
        <cfvo type="num" val="3"/>
        <color rgb="FF00B050"/>
        <color rgb="FFFFEB84"/>
        <color rgb="FFCF7573"/>
      </colorScale>
    </cfRule>
  </conditionalFormatting>
  <conditionalFormatting sqref="I18">
    <cfRule type="colorScale" priority="7">
      <colorScale>
        <cfvo type="min"/>
        <cfvo type="percentile" val="50"/>
        <cfvo type="max"/>
        <color rgb="FFF8696B"/>
        <color rgb="FFFFEB84"/>
        <color rgb="FF63BE7B"/>
      </colorScale>
    </cfRule>
  </conditionalFormatting>
  <conditionalFormatting sqref="I10">
    <cfRule type="colorScale" priority="4">
      <colorScale>
        <cfvo type="num" val="1"/>
        <cfvo type="num" val="2"/>
        <cfvo type="num" val="3"/>
        <color rgb="FF00B050"/>
        <color rgb="FFFFEB84"/>
        <color rgb="FFCF7573"/>
      </colorScale>
    </cfRule>
  </conditionalFormatting>
  <conditionalFormatting sqref="I10">
    <cfRule type="colorScale" priority="5">
      <colorScale>
        <cfvo type="min"/>
        <cfvo type="percentile" val="50"/>
        <cfvo type="max"/>
        <color rgb="FFF8696B"/>
        <color rgb="FFFFEB84"/>
        <color rgb="FF63BE7B"/>
      </colorScale>
    </cfRule>
  </conditionalFormatting>
  <conditionalFormatting sqref="I4:I78">
    <cfRule type="colorScale" priority="1">
      <colorScale>
        <cfvo type="num" val="1"/>
        <cfvo type="num" val="2"/>
        <cfvo type="num" val="3"/>
        <color rgb="FF00B050"/>
        <color rgb="FFFFEB84"/>
        <color rgb="FFF04538"/>
      </colorScale>
    </cfRule>
  </conditionalFormatting>
  <conditionalFormatting sqref="I4:I5">
    <cfRule type="colorScale" priority="121">
      <colorScale>
        <cfvo type="min"/>
        <cfvo type="percentile" val="50"/>
        <cfvo type="max"/>
        <color rgb="FFF8696B"/>
        <color rgb="FFFFEB84"/>
        <color rgb="FF63BE7B"/>
      </colorScale>
    </cfRule>
  </conditionalFormatting>
  <conditionalFormatting sqref="I74:I78">
    <cfRule type="colorScale" priority="129">
      <colorScale>
        <cfvo type="min"/>
        <cfvo type="percentile" val="50"/>
        <cfvo type="max"/>
        <color rgb="FFF8696B"/>
        <color rgb="FFFFEB84"/>
        <color rgb="FF63BE7B"/>
      </colorScale>
    </cfRule>
  </conditionalFormatting>
  <dataValidations count="1">
    <dataValidation type="whole" allowBlank="1" showInputMessage="1" showErrorMessage="1" sqref="I4:I9 I11:I17 I19:I22 I24:I25 I27:I29 I31:I32 I34:I36 I38:I42 I44:I54 I56:I58 I60:I64 I66:I67 I69:I72 I74 I76:I77">
      <formula1>1</formula1>
      <formula2>3</formula2>
    </dataValidation>
  </dataValidations>
  <pageMargins left="0.70866141732283472" right="0.70866141732283472" top="0.74803149606299213" bottom="0.74803149606299213" header="0.31496062992125984" footer="0.31496062992125984"/>
  <pageSetup paperSize="9" scale="46" fitToHeight="0" orientation="landscape" blackAndWhite="1" r:id="rId2"/>
  <rowBreaks count="2" manualBreakCount="2">
    <brk id="14" max="9" man="1"/>
    <brk id="23" max="9"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90" zoomScaleNormal="90" zoomScalePageLayoutView="90" workbookViewId="0">
      <selection activeCell="D8" sqref="D8"/>
    </sheetView>
  </sheetViews>
  <sheetFormatPr defaultColWidth="8.85546875" defaultRowHeight="15"/>
  <cols>
    <col min="1" max="1" width="5.42578125" customWidth="1"/>
    <col min="2" max="2" width="11.42578125" customWidth="1"/>
    <col min="3" max="3" width="31.85546875" customWidth="1"/>
    <col min="4" max="4" width="15.42578125" customWidth="1"/>
    <col min="5" max="6" width="25.42578125" customWidth="1"/>
    <col min="7" max="7" width="26.42578125" customWidth="1"/>
    <col min="8" max="8" width="26" customWidth="1"/>
    <col min="9" max="9" width="25.28515625" customWidth="1"/>
    <col min="10" max="11" width="15.42578125" style="10" customWidth="1"/>
  </cols>
  <sheetData>
    <row r="1" spans="1:14" ht="41.25" customHeight="1">
      <c r="A1" s="233" t="s">
        <v>203</v>
      </c>
      <c r="B1" s="234"/>
      <c r="C1" s="235"/>
      <c r="D1" s="236"/>
      <c r="E1" s="233" t="s">
        <v>207</v>
      </c>
      <c r="F1" s="234"/>
      <c r="G1" s="235"/>
      <c r="H1" s="235"/>
      <c r="I1" s="236"/>
      <c r="J1" s="218"/>
    </row>
    <row r="2" spans="1:14" s="9" customFormat="1" ht="150" customHeight="1" thickBot="1">
      <c r="A2" s="221" t="s">
        <v>66</v>
      </c>
      <c r="B2" s="222" t="s">
        <v>204</v>
      </c>
      <c r="C2" s="223" t="s">
        <v>205</v>
      </c>
      <c r="D2" s="224" t="s">
        <v>206</v>
      </c>
      <c r="E2" s="225" t="s">
        <v>208</v>
      </c>
      <c r="F2" s="226" t="s">
        <v>209</v>
      </c>
      <c r="G2" s="226" t="s">
        <v>210</v>
      </c>
      <c r="H2" s="226" t="s">
        <v>211</v>
      </c>
      <c r="I2" s="227" t="s">
        <v>212</v>
      </c>
      <c r="J2" s="228" t="s">
        <v>95</v>
      </c>
      <c r="K2" s="21"/>
      <c r="L2" s="21"/>
      <c r="M2" s="21"/>
      <c r="N2" s="21"/>
    </row>
    <row r="3" spans="1:14" ht="24.95" customHeight="1">
      <c r="A3" s="229">
        <v>1</v>
      </c>
      <c r="B3" s="230"/>
      <c r="C3" s="231" t="e">
        <f>LOOKUP(B3,'Pārbaudes anketa'!C4:C78,'Pārbaudes anketa'!D4:D78)</f>
        <v>#N/A</v>
      </c>
      <c r="D3" s="231" t="e">
        <f>LOOKUP(B3,'Pārbaudes anketa'!C4:C78,'Pārbaudes anketa'!I4:I78)</f>
        <v>#N/A</v>
      </c>
      <c r="E3" s="230"/>
      <c r="F3" s="230"/>
      <c r="G3" s="230"/>
      <c r="H3" s="230"/>
      <c r="I3" s="230"/>
      <c r="J3" s="232">
        <f>E3*F3*G3*H3*I3</f>
        <v>0</v>
      </c>
    </row>
    <row r="4" spans="1:14" ht="24.95" customHeight="1">
      <c r="A4" s="171">
        <v>2</v>
      </c>
      <c r="B4" s="219"/>
      <c r="C4" s="172" t="e">
        <f>LOOKUP(B4,'Pārbaudes anketa'!C5:C79,'Pārbaudes anketa'!D5:D79)</f>
        <v>#N/A</v>
      </c>
      <c r="D4" s="172" t="e">
        <f>LOOKUP(B4,'Pārbaudes anketa'!C5:C79,'Pārbaudes anketa'!I5:I79)</f>
        <v>#N/A</v>
      </c>
      <c r="E4" s="219"/>
      <c r="F4" s="219"/>
      <c r="G4" s="219"/>
      <c r="H4" s="219"/>
      <c r="I4" s="219"/>
      <c r="J4" s="173">
        <f>E4*F4*G4*H4*I4</f>
        <v>0</v>
      </c>
    </row>
    <row r="5" spans="1:14" ht="24.95" customHeight="1">
      <c r="A5" s="171">
        <v>3</v>
      </c>
      <c r="B5" s="219"/>
      <c r="C5" s="172" t="e">
        <f>LOOKUP(B5,'Pārbaudes anketa'!C6:C80,'Pārbaudes anketa'!D6:D80)</f>
        <v>#N/A</v>
      </c>
      <c r="D5" s="172" t="e">
        <f>LOOKUP(B5,'Pārbaudes anketa'!C6:C80,'Pārbaudes anketa'!I6:I80)</f>
        <v>#N/A</v>
      </c>
      <c r="E5" s="219"/>
      <c r="F5" s="219"/>
      <c r="G5" s="219"/>
      <c r="H5" s="219"/>
      <c r="I5" s="219"/>
      <c r="J5" s="173">
        <f t="shared" ref="J5:J25" si="0">E5*F5*G5*H5*I5</f>
        <v>0</v>
      </c>
    </row>
    <row r="6" spans="1:14" ht="24.95" customHeight="1">
      <c r="A6" s="171">
        <v>4</v>
      </c>
      <c r="B6" s="219"/>
      <c r="C6" s="172" t="e">
        <f>LOOKUP(B6,'Pārbaudes anketa'!C7:C81,'Pārbaudes anketa'!D7:D81)</f>
        <v>#N/A</v>
      </c>
      <c r="D6" s="172" t="e">
        <f>LOOKUP(B6,'Pārbaudes anketa'!C7:C81,'Pārbaudes anketa'!I7:I81)</f>
        <v>#N/A</v>
      </c>
      <c r="E6" s="219"/>
      <c r="F6" s="219"/>
      <c r="G6" s="219"/>
      <c r="H6" s="219"/>
      <c r="I6" s="219"/>
      <c r="J6" s="173">
        <f t="shared" si="0"/>
        <v>0</v>
      </c>
    </row>
    <row r="7" spans="1:14" ht="24.95" customHeight="1">
      <c r="A7" s="171">
        <v>5</v>
      </c>
      <c r="B7" s="219"/>
      <c r="C7" s="172" t="e">
        <f>LOOKUP(B7,'Pārbaudes anketa'!C8:C82,'Pārbaudes anketa'!D8:D82)</f>
        <v>#N/A</v>
      </c>
      <c r="D7" s="172" t="e">
        <f>LOOKUP(B7,'Pārbaudes anketa'!C8:C82,'Pārbaudes anketa'!I8:I82)</f>
        <v>#N/A</v>
      </c>
      <c r="E7" s="219"/>
      <c r="F7" s="219"/>
      <c r="G7" s="219"/>
      <c r="H7" s="219"/>
      <c r="I7" s="219"/>
      <c r="J7" s="173">
        <f t="shared" si="0"/>
        <v>0</v>
      </c>
    </row>
    <row r="8" spans="1:14" ht="24.95" customHeight="1">
      <c r="A8" s="171">
        <v>6</v>
      </c>
      <c r="B8" s="219"/>
      <c r="C8" s="172" t="e">
        <f>LOOKUP(B8,'Pārbaudes anketa'!C9:C83,'Pārbaudes anketa'!D9:D83)</f>
        <v>#N/A</v>
      </c>
      <c r="D8" s="172" t="e">
        <f>LOOKUP(B8,'Pārbaudes anketa'!C9:C83,'Pārbaudes anketa'!I9:I83)</f>
        <v>#N/A</v>
      </c>
      <c r="E8" s="219"/>
      <c r="F8" s="219"/>
      <c r="G8" s="219"/>
      <c r="H8" s="219"/>
      <c r="I8" s="219"/>
      <c r="J8" s="173">
        <f t="shared" si="0"/>
        <v>0</v>
      </c>
    </row>
    <row r="9" spans="1:14" ht="24.95" customHeight="1">
      <c r="A9" s="171">
        <v>7</v>
      </c>
      <c r="B9" s="219"/>
      <c r="C9" s="172" t="e">
        <f>LOOKUP(B9,'Pārbaudes anketa'!C10:C84,'Pārbaudes anketa'!D10:D84)</f>
        <v>#N/A</v>
      </c>
      <c r="D9" s="172" t="e">
        <f>LOOKUP(B9,'Pārbaudes anketa'!C10:C84,'Pārbaudes anketa'!I10:I84)</f>
        <v>#N/A</v>
      </c>
      <c r="E9" s="219"/>
      <c r="F9" s="219"/>
      <c r="G9" s="219"/>
      <c r="H9" s="219"/>
      <c r="I9" s="219"/>
      <c r="J9" s="173">
        <f t="shared" si="0"/>
        <v>0</v>
      </c>
    </row>
    <row r="10" spans="1:14" ht="24.95" customHeight="1">
      <c r="A10" s="171">
        <v>8</v>
      </c>
      <c r="B10" s="219"/>
      <c r="C10" s="172" t="e">
        <f>LOOKUP(B10,'Pārbaudes anketa'!C11:C85,'Pārbaudes anketa'!D11:D85)</f>
        <v>#N/A</v>
      </c>
      <c r="D10" s="172" t="e">
        <f>LOOKUP(B10,'Pārbaudes anketa'!C11:C85,'Pārbaudes anketa'!I11:I85)</f>
        <v>#N/A</v>
      </c>
      <c r="E10" s="219"/>
      <c r="F10" s="219"/>
      <c r="G10" s="219"/>
      <c r="H10" s="219"/>
      <c r="I10" s="219"/>
      <c r="J10" s="173">
        <f t="shared" si="0"/>
        <v>0</v>
      </c>
    </row>
    <row r="11" spans="1:14" ht="24.95" customHeight="1">
      <c r="A11" s="171">
        <v>9</v>
      </c>
      <c r="B11" s="219"/>
      <c r="C11" s="172" t="e">
        <f>LOOKUP(B11,'Pārbaudes anketa'!C12:C86,'Pārbaudes anketa'!D12:D86)</f>
        <v>#N/A</v>
      </c>
      <c r="D11" s="172" t="e">
        <f>LOOKUP(B11,'Pārbaudes anketa'!C12:C86,'Pārbaudes anketa'!I12:I86)</f>
        <v>#N/A</v>
      </c>
      <c r="E11" s="219"/>
      <c r="F11" s="219"/>
      <c r="G11" s="219"/>
      <c r="H11" s="219"/>
      <c r="I11" s="219"/>
      <c r="J11" s="173">
        <f t="shared" si="0"/>
        <v>0</v>
      </c>
    </row>
    <row r="12" spans="1:14" ht="24.95" customHeight="1">
      <c r="A12" s="171">
        <v>10</v>
      </c>
      <c r="B12" s="219"/>
      <c r="C12" s="172" t="e">
        <f>LOOKUP(B12,'Pārbaudes anketa'!C13:C87,'Pārbaudes anketa'!D13:D87)</f>
        <v>#N/A</v>
      </c>
      <c r="D12" s="172" t="e">
        <f>LOOKUP(B12,'Pārbaudes anketa'!C13:C87,'Pārbaudes anketa'!I13:I87)</f>
        <v>#N/A</v>
      </c>
      <c r="E12" s="219"/>
      <c r="F12" s="219"/>
      <c r="G12" s="219"/>
      <c r="H12" s="219"/>
      <c r="I12" s="219"/>
      <c r="J12" s="173">
        <f t="shared" si="0"/>
        <v>0</v>
      </c>
    </row>
    <row r="13" spans="1:14" ht="24.95" customHeight="1">
      <c r="A13" s="171">
        <v>11</v>
      </c>
      <c r="B13" s="219"/>
      <c r="C13" s="172" t="e">
        <f>LOOKUP(B13,'Pārbaudes anketa'!C14:C88,'Pārbaudes anketa'!D14:D88)</f>
        <v>#N/A</v>
      </c>
      <c r="D13" s="172" t="e">
        <f>LOOKUP(B13,'Pārbaudes anketa'!C14:C88,'Pārbaudes anketa'!I14:I88)</f>
        <v>#N/A</v>
      </c>
      <c r="E13" s="219"/>
      <c r="F13" s="219"/>
      <c r="G13" s="219"/>
      <c r="H13" s="219"/>
      <c r="I13" s="219"/>
      <c r="J13" s="173">
        <f t="shared" si="0"/>
        <v>0</v>
      </c>
    </row>
    <row r="14" spans="1:14" ht="24.95" customHeight="1">
      <c r="A14" s="171">
        <v>12</v>
      </c>
      <c r="B14" s="219"/>
      <c r="C14" s="172" t="e">
        <f>LOOKUP(B14,'Pārbaudes anketa'!C15:C89,'Pārbaudes anketa'!D15:D89)</f>
        <v>#N/A</v>
      </c>
      <c r="D14" s="172" t="e">
        <f>LOOKUP(B14,'Pārbaudes anketa'!C15:C89,'Pārbaudes anketa'!I15:I89)</f>
        <v>#N/A</v>
      </c>
      <c r="E14" s="219"/>
      <c r="F14" s="219"/>
      <c r="G14" s="219"/>
      <c r="H14" s="219"/>
      <c r="I14" s="219"/>
      <c r="J14" s="173">
        <f t="shared" si="0"/>
        <v>0</v>
      </c>
    </row>
    <row r="15" spans="1:14" ht="24.95" customHeight="1">
      <c r="A15" s="171">
        <v>13</v>
      </c>
      <c r="B15" s="219"/>
      <c r="C15" s="172" t="e">
        <f>LOOKUP(B15,'Pārbaudes anketa'!C16:C90,'Pārbaudes anketa'!D16:D90)</f>
        <v>#N/A</v>
      </c>
      <c r="D15" s="172" t="e">
        <f>LOOKUP(B15,'Pārbaudes anketa'!C16:C90,'Pārbaudes anketa'!I16:I90)</f>
        <v>#N/A</v>
      </c>
      <c r="E15" s="219"/>
      <c r="F15" s="219"/>
      <c r="G15" s="219"/>
      <c r="H15" s="219"/>
      <c r="I15" s="219"/>
      <c r="J15" s="173">
        <f t="shared" si="0"/>
        <v>0</v>
      </c>
    </row>
    <row r="16" spans="1:14" ht="24.95" customHeight="1">
      <c r="A16" s="171">
        <v>14</v>
      </c>
      <c r="B16" s="219"/>
      <c r="C16" s="172" t="e">
        <f>LOOKUP(B16,'Pārbaudes anketa'!C17:C91,'Pārbaudes anketa'!D17:D91)</f>
        <v>#N/A</v>
      </c>
      <c r="D16" s="172" t="e">
        <f>LOOKUP(B16,'Pārbaudes anketa'!C17:C91,'Pārbaudes anketa'!I17:I91)</f>
        <v>#N/A</v>
      </c>
      <c r="E16" s="219"/>
      <c r="F16" s="219"/>
      <c r="G16" s="219"/>
      <c r="H16" s="219"/>
      <c r="I16" s="219"/>
      <c r="J16" s="173">
        <f t="shared" si="0"/>
        <v>0</v>
      </c>
    </row>
    <row r="17" spans="1:10" ht="24.95" customHeight="1">
      <c r="A17" s="171">
        <v>15</v>
      </c>
      <c r="B17" s="219"/>
      <c r="C17" s="172" t="e">
        <f>LOOKUP(B17,'Pārbaudes anketa'!C18:C92,'Pārbaudes anketa'!D18:D92)</f>
        <v>#N/A</v>
      </c>
      <c r="D17" s="172" t="e">
        <f>LOOKUP(B17,'Pārbaudes anketa'!C18:C92,'Pārbaudes anketa'!I18:I92)</f>
        <v>#N/A</v>
      </c>
      <c r="E17" s="219"/>
      <c r="F17" s="219"/>
      <c r="G17" s="219"/>
      <c r="H17" s="219"/>
      <c r="I17" s="219"/>
      <c r="J17" s="173">
        <f t="shared" si="0"/>
        <v>0</v>
      </c>
    </row>
    <row r="18" spans="1:10" ht="24.95" customHeight="1">
      <c r="A18" s="171">
        <v>16</v>
      </c>
      <c r="B18" s="219"/>
      <c r="C18" s="172" t="e">
        <f>LOOKUP(B18,'Pārbaudes anketa'!C19:C93,'Pārbaudes anketa'!D19:D93)</f>
        <v>#N/A</v>
      </c>
      <c r="D18" s="172" t="e">
        <f>LOOKUP(B18,'Pārbaudes anketa'!C19:C93,'Pārbaudes anketa'!I19:I93)</f>
        <v>#N/A</v>
      </c>
      <c r="E18" s="219"/>
      <c r="F18" s="219"/>
      <c r="G18" s="219"/>
      <c r="H18" s="219"/>
      <c r="I18" s="219"/>
      <c r="J18" s="173">
        <f t="shared" si="0"/>
        <v>0</v>
      </c>
    </row>
    <row r="19" spans="1:10" ht="24.95" customHeight="1">
      <c r="A19" s="171">
        <v>17</v>
      </c>
      <c r="B19" s="219"/>
      <c r="C19" s="172" t="e">
        <f>LOOKUP(B19,'Pārbaudes anketa'!C20:C94,'Pārbaudes anketa'!D20:D94)</f>
        <v>#N/A</v>
      </c>
      <c r="D19" s="172" t="e">
        <f>LOOKUP(B19,'Pārbaudes anketa'!C20:C94,'Pārbaudes anketa'!I20:I94)</f>
        <v>#N/A</v>
      </c>
      <c r="E19" s="219"/>
      <c r="F19" s="219"/>
      <c r="G19" s="219"/>
      <c r="H19" s="219"/>
      <c r="I19" s="219"/>
      <c r="J19" s="173">
        <f t="shared" si="0"/>
        <v>0</v>
      </c>
    </row>
    <row r="20" spans="1:10" ht="24.95" customHeight="1">
      <c r="A20" s="171">
        <v>18</v>
      </c>
      <c r="B20" s="219"/>
      <c r="C20" s="172" t="e">
        <f>LOOKUP(B20,'Pārbaudes anketa'!C21:C95,'Pārbaudes anketa'!D21:D95)</f>
        <v>#N/A</v>
      </c>
      <c r="D20" s="172" t="e">
        <f>LOOKUP(B20,'Pārbaudes anketa'!C21:C95,'Pārbaudes anketa'!I21:I95)</f>
        <v>#N/A</v>
      </c>
      <c r="E20" s="219"/>
      <c r="F20" s="219"/>
      <c r="G20" s="219"/>
      <c r="H20" s="219"/>
      <c r="I20" s="219"/>
      <c r="J20" s="173">
        <f t="shared" si="0"/>
        <v>0</v>
      </c>
    </row>
    <row r="21" spans="1:10" ht="24.95" customHeight="1">
      <c r="A21" s="171">
        <v>19</v>
      </c>
      <c r="B21" s="219"/>
      <c r="C21" s="172" t="e">
        <f>LOOKUP(B21,'Pārbaudes anketa'!C22:C96,'Pārbaudes anketa'!D22:D96)</f>
        <v>#N/A</v>
      </c>
      <c r="D21" s="172" t="e">
        <f>LOOKUP(B21,'Pārbaudes anketa'!C22:C96,'Pārbaudes anketa'!I22:I96)</f>
        <v>#N/A</v>
      </c>
      <c r="E21" s="219"/>
      <c r="F21" s="219"/>
      <c r="G21" s="219"/>
      <c r="H21" s="219"/>
      <c r="I21" s="219"/>
      <c r="J21" s="173">
        <f t="shared" si="0"/>
        <v>0</v>
      </c>
    </row>
    <row r="22" spans="1:10" ht="24.95" customHeight="1">
      <c r="A22" s="171">
        <v>20</v>
      </c>
      <c r="B22" s="219"/>
      <c r="C22" s="172" t="e">
        <f>LOOKUP(B22,'Pārbaudes anketa'!C23:C97,'Pārbaudes anketa'!D23:D97)</f>
        <v>#N/A</v>
      </c>
      <c r="D22" s="172" t="e">
        <f>LOOKUP(B22,'Pārbaudes anketa'!C23:C97,'Pārbaudes anketa'!I23:I97)</f>
        <v>#N/A</v>
      </c>
      <c r="E22" s="219"/>
      <c r="F22" s="219"/>
      <c r="G22" s="219"/>
      <c r="H22" s="219"/>
      <c r="I22" s="219"/>
      <c r="J22" s="173">
        <f t="shared" si="0"/>
        <v>0</v>
      </c>
    </row>
    <row r="23" spans="1:10" ht="24.95" customHeight="1">
      <c r="A23" s="171">
        <v>21</v>
      </c>
      <c r="B23" s="219"/>
      <c r="C23" s="172" t="e">
        <f>LOOKUP(B23,'Pārbaudes anketa'!C24:C98,'Pārbaudes anketa'!D24:D98)</f>
        <v>#N/A</v>
      </c>
      <c r="D23" s="172" t="e">
        <f>LOOKUP(B23,'Pārbaudes anketa'!C24:C98,'Pārbaudes anketa'!I24:I98)</f>
        <v>#N/A</v>
      </c>
      <c r="E23" s="219"/>
      <c r="F23" s="219"/>
      <c r="G23" s="219"/>
      <c r="H23" s="219"/>
      <c r="I23" s="219"/>
      <c r="J23" s="173">
        <f t="shared" si="0"/>
        <v>0</v>
      </c>
    </row>
    <row r="24" spans="1:10" ht="24.95" customHeight="1">
      <c r="A24" s="171">
        <v>22</v>
      </c>
      <c r="B24" s="219"/>
      <c r="C24" s="172" t="e">
        <f>LOOKUP(B24,'Pārbaudes anketa'!C25:C99,'Pārbaudes anketa'!D25:D99)</f>
        <v>#N/A</v>
      </c>
      <c r="D24" s="172" t="e">
        <f>LOOKUP(B24,'Pārbaudes anketa'!C25:C99,'Pārbaudes anketa'!I25:I99)</f>
        <v>#N/A</v>
      </c>
      <c r="E24" s="219"/>
      <c r="F24" s="219"/>
      <c r="G24" s="219"/>
      <c r="H24" s="219"/>
      <c r="I24" s="219"/>
      <c r="J24" s="173">
        <f t="shared" si="0"/>
        <v>0</v>
      </c>
    </row>
    <row r="25" spans="1:10" ht="24.95" customHeight="1">
      <c r="A25" s="171">
        <v>23</v>
      </c>
      <c r="B25" s="219"/>
      <c r="C25" s="172" t="e">
        <f>LOOKUP(B25,'Pārbaudes anketa'!C26:C100,'Pārbaudes anketa'!D26:D100)</f>
        <v>#N/A</v>
      </c>
      <c r="D25" s="172" t="e">
        <f>LOOKUP(B25,'Pārbaudes anketa'!C26:C100,'Pārbaudes anketa'!I26:I100)</f>
        <v>#N/A</v>
      </c>
      <c r="E25" s="219"/>
      <c r="F25" s="219"/>
      <c r="G25" s="219"/>
      <c r="H25" s="219"/>
      <c r="I25" s="219"/>
      <c r="J25" s="173">
        <f t="shared" si="0"/>
        <v>0</v>
      </c>
    </row>
    <row r="26" spans="1:10" ht="24.95" customHeight="1" thickBot="1">
      <c r="A26" s="174">
        <v>24</v>
      </c>
      <c r="B26" s="220"/>
      <c r="C26" s="175" t="e">
        <f>LOOKUP(B26,'Pārbaudes anketa'!C27:C101,'Pārbaudes anketa'!D27:D101)</f>
        <v>#N/A</v>
      </c>
      <c r="D26" s="175" t="e">
        <f>LOOKUP(B26,'Pārbaudes anketa'!C27:C101,'Pārbaudes anketa'!I27:I101)</f>
        <v>#N/A</v>
      </c>
      <c r="E26" s="220"/>
      <c r="F26" s="220"/>
      <c r="G26" s="220"/>
      <c r="H26" s="220"/>
      <c r="I26" s="220"/>
      <c r="J26" s="176">
        <f t="shared" ref="J26" si="1">E26*F26*G26*H26*I26</f>
        <v>0</v>
      </c>
    </row>
  </sheetData>
  <sheetProtection sheet="1" objects="1" scenarios="1"/>
  <customSheetViews>
    <customSheetView guid="{7681F02F-95B1-4B4B-BEE7-DAE15874D039}" scale="90">
      <selection activeCell="F3" sqref="F3"/>
      <pageMargins left="0.7" right="0.7" top="0.75" bottom="0.75" header="0.3" footer="0.3"/>
      <pageSetup paperSize="9" orientation="portrait" verticalDpi="0" r:id="rId1"/>
    </customSheetView>
  </customSheetViews>
  <mergeCells count="2">
    <mergeCell ref="E1:I1"/>
    <mergeCell ref="A1:D1"/>
  </mergeCells>
  <dataValidations count="1">
    <dataValidation type="whole" allowBlank="1" showInputMessage="1" showErrorMessage="1" sqref="E3:I26">
      <formula1>1</formula1>
      <formula2>3</formula2>
    </dataValidation>
  </dataValidations>
  <pageMargins left="0.70866141732283472" right="0.70866141732283472" top="0.74803149606299213" bottom="0.74803149606299213" header="0.31496062992125984" footer="0.31496062992125984"/>
  <pageSetup paperSize="9" scale="62" fitToHeight="0" orientation="landscape"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Ievads</vt:lpstr>
      <vt:lpstr>Pārbaudes anketa</vt:lpstr>
      <vt:lpstr>Prioritizācija</vt:lpstr>
      <vt:lpstr>Ievads!Print_Area</vt:lpstr>
      <vt:lpstr>'Pārbaudes anketa'!Print_Area</vt:lpstr>
      <vt:lpstr>'Pārbaudes anketa'!Print_Titles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Chiarina Darrah</dc:creator>
  <cp:lastModifiedBy>Evelin Piirsalu</cp:lastModifiedBy>
  <cp:lastPrinted>2019-01-10T10:18:32Z</cp:lastPrinted>
  <dcterms:created xsi:type="dcterms:W3CDTF">2014-10-19T16:25:38Z</dcterms:created>
  <dcterms:modified xsi:type="dcterms:W3CDTF">2019-01-14T10:24:56Z</dcterms:modified>
</cp:coreProperties>
</file>